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167397b6b1661ab/Desktop/OSCR 2025-2026/"/>
    </mc:Choice>
  </mc:AlternateContent>
  <xr:revisionPtr revIDLastSave="4" documentId="13_ncr:1_{DAF8EB9B-AA03-42BC-8BA2-9B3CFD267B5B}" xr6:coauthVersionLast="47" xr6:coauthVersionMax="47" xr10:uidLastSave="{D83BCCE0-4A34-461D-8C7F-C0B955F3589A}"/>
  <bookViews>
    <workbookView xWindow="-108" yWindow="-108" windowWidth="23256" windowHeight="13896" firstSheet="8" activeTab="11" xr2:uid="{00000000-000D-0000-FFFF-FFFF00000000}"/>
  </bookViews>
  <sheets>
    <sheet name="bnk acc Jan 21" sheetId="1" r:id="rId1"/>
    <sheet name="OSCR 21" sheetId="2" r:id="rId2"/>
    <sheet name="bnk acc Jan 22" sheetId="3" r:id="rId3"/>
    <sheet name="bnk acc to Jul 21" sheetId="4" state="hidden" r:id="rId4"/>
    <sheet name="OSCR 22" sheetId="5" r:id="rId5"/>
    <sheet name="bnk acc Jan 23" sheetId="6" r:id="rId6"/>
    <sheet name="OSCR 23" sheetId="7" r:id="rId7"/>
    <sheet name="bnk acc Jan 24" sheetId="8" r:id="rId8"/>
    <sheet name="OSCR 24" sheetId="9" r:id="rId9"/>
    <sheet name="bnk acc Jan 2025" sheetId="10" r:id="rId10"/>
    <sheet name="OSCR 2025" sheetId="14" r:id="rId11"/>
    <sheet name="Ballance sheet 2026" sheetId="15" r:id="rId12"/>
    <sheet name="OSCR 2026" sheetId="16" r:id="rId13"/>
    <sheet name="Sheet1" sheetId="1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5" roundtripDataChecksum="aE8rKkHqKXoZQlMiYkiiEPW7aCmhSOP7T7qtRn5QoWY="/>
    </ext>
  </extLst>
</workbook>
</file>

<file path=xl/calcChain.xml><?xml version="1.0" encoding="utf-8"?>
<calcChain xmlns="http://schemas.openxmlformats.org/spreadsheetml/2006/main">
  <c r="G267" i="15" l="1"/>
  <c r="H262" i="15"/>
  <c r="G262" i="15"/>
  <c r="B15" i="16"/>
  <c r="J15" i="16" s="1"/>
  <c r="B16" i="16"/>
  <c r="J16" i="16" s="1"/>
  <c r="B17" i="16"/>
  <c r="J17" i="16" s="1"/>
  <c r="B18" i="16"/>
  <c r="J18" i="16" s="1"/>
  <c r="B19" i="16"/>
  <c r="B20" i="16"/>
  <c r="J20" i="16" s="1"/>
  <c r="B21" i="16"/>
  <c r="J21" i="16" s="1"/>
  <c r="B22" i="16"/>
  <c r="J22" i="16" s="1"/>
  <c r="B14" i="16"/>
  <c r="J14" i="16" s="1"/>
  <c r="B35" i="16"/>
  <c r="J35" i="16" s="1"/>
  <c r="B36" i="16"/>
  <c r="J36" i="16" s="1"/>
  <c r="B37" i="16"/>
  <c r="J37" i="16" s="1"/>
  <c r="B38" i="16"/>
  <c r="J38" i="16" s="1"/>
  <c r="B39" i="16"/>
  <c r="J39" i="16" s="1"/>
  <c r="B40" i="16"/>
  <c r="J40" i="16" s="1"/>
  <c r="B41" i="16"/>
  <c r="J41" i="16" s="1"/>
  <c r="B42" i="16"/>
  <c r="J42" i="16" s="1"/>
  <c r="B43" i="16"/>
  <c r="J43" i="16" s="1"/>
  <c r="B44" i="16"/>
  <c r="J44" i="16" s="1"/>
  <c r="B33" i="16"/>
  <c r="J33" i="16" s="1"/>
  <c r="B34" i="16"/>
  <c r="J34" i="16" s="1"/>
  <c r="N9" i="15" a="1"/>
  <c r="N4" i="15" a="1"/>
  <c r="N4" i="15" s="1"/>
  <c r="B13" i="9"/>
  <c r="J56" i="16"/>
  <c r="L52" i="16"/>
  <c r="H52" i="16"/>
  <c r="L50" i="16"/>
  <c r="H50" i="16"/>
  <c r="F50" i="16"/>
  <c r="F52" i="16" s="1"/>
  <c r="D50" i="16"/>
  <c r="D52" i="16" s="1"/>
  <c r="B49" i="16"/>
  <c r="J49" i="16" s="1"/>
  <c r="B48" i="16"/>
  <c r="B50" i="16" s="1"/>
  <c r="L45" i="16"/>
  <c r="H45" i="16"/>
  <c r="F45" i="16"/>
  <c r="D45" i="16"/>
  <c r="L30" i="16"/>
  <c r="L54" i="16" s="1"/>
  <c r="L58" i="16" s="1"/>
  <c r="L28" i="16"/>
  <c r="H28" i="16"/>
  <c r="H30" i="16" s="1"/>
  <c r="H54" i="16" s="1"/>
  <c r="H58" i="16" s="1"/>
  <c r="F28" i="16"/>
  <c r="F30" i="16" s="1"/>
  <c r="D28" i="16"/>
  <c r="B27" i="16"/>
  <c r="B28" i="16" s="1"/>
  <c r="J26" i="16"/>
  <c r="L23" i="16"/>
  <c r="H23" i="16"/>
  <c r="F23" i="16"/>
  <c r="D23" i="16"/>
  <c r="J55" i="14"/>
  <c r="F51" i="14"/>
  <c r="D51" i="14"/>
  <c r="L49" i="14"/>
  <c r="L51" i="14" s="1"/>
  <c r="H49" i="14"/>
  <c r="F49" i="14"/>
  <c r="D49" i="14"/>
  <c r="B48" i="14"/>
  <c r="J48" i="14" s="1"/>
  <c r="B47" i="14"/>
  <c r="B49" i="14" s="1"/>
  <c r="L44" i="14"/>
  <c r="H44" i="14"/>
  <c r="H51" i="14" s="1"/>
  <c r="F44" i="14"/>
  <c r="D44" i="14"/>
  <c r="J43" i="14"/>
  <c r="B42" i="14"/>
  <c r="J42" i="14" s="1"/>
  <c r="B41" i="14"/>
  <c r="J41" i="14" s="1"/>
  <c r="B40" i="14"/>
  <c r="J40" i="14" s="1"/>
  <c r="B39" i="14"/>
  <c r="J39" i="14" s="1"/>
  <c r="B38" i="14"/>
  <c r="J38" i="14" s="1"/>
  <c r="B37" i="14"/>
  <c r="J37" i="14" s="1"/>
  <c r="B36" i="14"/>
  <c r="J36" i="14" s="1"/>
  <c r="B35" i="14"/>
  <c r="J35" i="14" s="1"/>
  <c r="B34" i="14"/>
  <c r="J34" i="14" s="1"/>
  <c r="L29" i="14"/>
  <c r="L53" i="14" s="1"/>
  <c r="L57" i="14" s="1"/>
  <c r="L27" i="14"/>
  <c r="H27" i="14"/>
  <c r="H29" i="14" s="1"/>
  <c r="F27" i="14"/>
  <c r="F29" i="14" s="1"/>
  <c r="F53" i="14" s="1"/>
  <c r="F57" i="14" s="1"/>
  <c r="D27" i="14"/>
  <c r="D29" i="14" s="1"/>
  <c r="D53" i="14" s="1"/>
  <c r="D57" i="14" s="1"/>
  <c r="B27" i="14"/>
  <c r="B26" i="14"/>
  <c r="J26" i="14" s="1"/>
  <c r="J25" i="14"/>
  <c r="L22" i="14"/>
  <c r="H22" i="14"/>
  <c r="F22" i="14"/>
  <c r="D22" i="14"/>
  <c r="J21" i="14"/>
  <c r="J20" i="14"/>
  <c r="B20" i="14"/>
  <c r="J19" i="14"/>
  <c r="B19" i="14"/>
  <c r="B18" i="14"/>
  <c r="J18" i="14" s="1"/>
  <c r="B17" i="14"/>
  <c r="J17" i="14" s="1"/>
  <c r="J16" i="14"/>
  <c r="J15" i="14"/>
  <c r="J14" i="14"/>
  <c r="B14" i="14"/>
  <c r="J13" i="14"/>
  <c r="D1" i="6"/>
  <c r="N67" i="6"/>
  <c r="O67" i="6"/>
  <c r="P67" i="6"/>
  <c r="J55" i="9"/>
  <c r="L49" i="9"/>
  <c r="L51" i="9" s="1"/>
  <c r="H49" i="9"/>
  <c r="F49" i="9"/>
  <c r="F51" i="9" s="1"/>
  <c r="D49" i="9"/>
  <c r="D51" i="9" s="1"/>
  <c r="B48" i="9"/>
  <c r="J48" i="9" s="1"/>
  <c r="B47" i="9"/>
  <c r="B49" i="9" s="1"/>
  <c r="L44" i="9"/>
  <c r="H44" i="9"/>
  <c r="F44" i="9"/>
  <c r="D44" i="9"/>
  <c r="J43" i="9"/>
  <c r="B42" i="9"/>
  <c r="J42" i="9" s="1"/>
  <c r="B41" i="9"/>
  <c r="J41" i="9" s="1"/>
  <c r="B40" i="9"/>
  <c r="J40" i="9" s="1"/>
  <c r="B39" i="9"/>
  <c r="J39" i="9" s="1"/>
  <c r="B38" i="9"/>
  <c r="J38" i="9" s="1"/>
  <c r="B37" i="9"/>
  <c r="J37" i="9" s="1"/>
  <c r="B36" i="9"/>
  <c r="J36" i="9" s="1"/>
  <c r="B35" i="9"/>
  <c r="J35" i="9" s="1"/>
  <c r="B34" i="9"/>
  <c r="J34" i="9" s="1"/>
  <c r="L27" i="9"/>
  <c r="H27" i="9"/>
  <c r="F27" i="9"/>
  <c r="D27" i="9"/>
  <c r="D29" i="9" s="1"/>
  <c r="B26" i="9"/>
  <c r="J26" i="9" s="1"/>
  <c r="B27" i="9"/>
  <c r="L22" i="9"/>
  <c r="L29" i="9" s="1"/>
  <c r="H22" i="9"/>
  <c r="H29" i="9" s="1"/>
  <c r="F22" i="9"/>
  <c r="D22" i="9"/>
  <c r="J21" i="9"/>
  <c r="B20" i="9"/>
  <c r="J20" i="9" s="1"/>
  <c r="B19" i="9"/>
  <c r="J19" i="9" s="1"/>
  <c r="B18" i="9"/>
  <c r="J18" i="9" s="1"/>
  <c r="B17" i="9"/>
  <c r="J17" i="9" s="1"/>
  <c r="B14" i="9"/>
  <c r="J14" i="9" s="1"/>
  <c r="D1" i="8"/>
  <c r="B15" i="9" s="1"/>
  <c r="J12" i="5"/>
  <c r="J18" i="5"/>
  <c r="J19" i="5"/>
  <c r="J20" i="5"/>
  <c r="J54" i="7"/>
  <c r="L48" i="7"/>
  <c r="H48" i="7"/>
  <c r="F48" i="7"/>
  <c r="D48" i="7"/>
  <c r="B47" i="7"/>
  <c r="J47" i="7" s="1"/>
  <c r="B46" i="7"/>
  <c r="B48" i="7" s="1"/>
  <c r="L43" i="7"/>
  <c r="L50" i="7" s="1"/>
  <c r="H43" i="7"/>
  <c r="H50" i="7" s="1"/>
  <c r="F43" i="7"/>
  <c r="D43" i="7"/>
  <c r="J42" i="7"/>
  <c r="B41" i="7"/>
  <c r="J41" i="7" s="1"/>
  <c r="B40" i="7"/>
  <c r="J40" i="7" s="1"/>
  <c r="B39" i="7"/>
  <c r="J39" i="7" s="1"/>
  <c r="B38" i="7"/>
  <c r="J38" i="7" s="1"/>
  <c r="B37" i="7"/>
  <c r="J37" i="7" s="1"/>
  <c r="B36" i="7"/>
  <c r="J36" i="7" s="1"/>
  <c r="B35" i="7"/>
  <c r="J35" i="7" s="1"/>
  <c r="B34" i="7"/>
  <c r="J34" i="7" s="1"/>
  <c r="B33" i="7"/>
  <c r="J33" i="7" s="1"/>
  <c r="B31" i="7"/>
  <c r="L26" i="7"/>
  <c r="H26" i="7"/>
  <c r="F26" i="7"/>
  <c r="D26" i="7"/>
  <c r="B25" i="7"/>
  <c r="J25" i="7" s="1"/>
  <c r="B24" i="7"/>
  <c r="L21" i="7"/>
  <c r="H21" i="7"/>
  <c r="F21" i="7"/>
  <c r="D21" i="7"/>
  <c r="J20" i="7"/>
  <c r="B19" i="7"/>
  <c r="J19" i="7" s="1"/>
  <c r="B18" i="7"/>
  <c r="J18" i="7" s="1"/>
  <c r="B17" i="7"/>
  <c r="J17" i="7" s="1"/>
  <c r="B16" i="7"/>
  <c r="J16" i="7" s="1"/>
  <c r="B13" i="7"/>
  <c r="J13" i="7" s="1"/>
  <c r="F181" i="6"/>
  <c r="B15" i="7"/>
  <c r="J15" i="7" s="1"/>
  <c r="J54" i="5"/>
  <c r="L48" i="5"/>
  <c r="H48" i="5"/>
  <c r="F48" i="5"/>
  <c r="F50" i="5" s="1"/>
  <c r="D48" i="5"/>
  <c r="B47" i="5"/>
  <c r="J47" i="5" s="1"/>
  <c r="B46" i="5"/>
  <c r="B48" i="5" s="1"/>
  <c r="L43" i="5"/>
  <c r="H43" i="5"/>
  <c r="F43" i="5"/>
  <c r="D43" i="5"/>
  <c r="J42" i="5"/>
  <c r="B41" i="5"/>
  <c r="J41" i="5" s="1"/>
  <c r="B40" i="5"/>
  <c r="J40" i="5" s="1"/>
  <c r="B39" i="5"/>
  <c r="J39" i="5" s="1"/>
  <c r="B38" i="5"/>
  <c r="J38" i="5" s="1"/>
  <c r="B37" i="5"/>
  <c r="J37" i="5" s="1"/>
  <c r="B36" i="5"/>
  <c r="J36" i="5" s="1"/>
  <c r="B35" i="5"/>
  <c r="J35" i="5" s="1"/>
  <c r="B34" i="5"/>
  <c r="B33" i="5"/>
  <c r="J33" i="5" s="1"/>
  <c r="B31" i="5"/>
  <c r="J31" i="5" s="1"/>
  <c r="L26" i="5"/>
  <c r="H26" i="5"/>
  <c r="H28" i="5" s="1"/>
  <c r="F26" i="5"/>
  <c r="F28" i="5" s="1"/>
  <c r="D26" i="5"/>
  <c r="D28" i="5" s="1"/>
  <c r="B25" i="5"/>
  <c r="J25" i="5" s="1"/>
  <c r="B24" i="5"/>
  <c r="B26" i="5" s="1"/>
  <c r="L21" i="5"/>
  <c r="H21" i="5"/>
  <c r="F21" i="5"/>
  <c r="D21" i="5"/>
  <c r="B19" i="5"/>
  <c r="B18" i="5"/>
  <c r="B17" i="5"/>
  <c r="J17" i="5" s="1"/>
  <c r="B16" i="5"/>
  <c r="J16" i="5" s="1"/>
  <c r="B15" i="5"/>
  <c r="J15" i="5" s="1"/>
  <c r="B14" i="5"/>
  <c r="J14" i="5" s="1"/>
  <c r="B13" i="5"/>
  <c r="J13" i="5" s="1"/>
  <c r="B12" i="5"/>
  <c r="J54" i="2"/>
  <c r="L48" i="2"/>
  <c r="L50" i="2" s="1"/>
  <c r="H48" i="2"/>
  <c r="H50" i="2" s="1"/>
  <c r="F48" i="2"/>
  <c r="F50" i="2" s="1"/>
  <c r="D48" i="2"/>
  <c r="D50" i="2" s="1"/>
  <c r="B47" i="2"/>
  <c r="J47" i="2" s="1"/>
  <c r="B46" i="2"/>
  <c r="J46" i="2" s="1"/>
  <c r="L43" i="2"/>
  <c r="H43" i="2"/>
  <c r="F43" i="2"/>
  <c r="D43" i="2"/>
  <c r="J42" i="2"/>
  <c r="B41" i="2"/>
  <c r="J41" i="2" s="1"/>
  <c r="B40" i="2"/>
  <c r="J40" i="2" s="1"/>
  <c r="B39" i="2"/>
  <c r="J39" i="2" s="1"/>
  <c r="B38" i="2"/>
  <c r="J38" i="2" s="1"/>
  <c r="B37" i="2"/>
  <c r="J37" i="2" s="1"/>
  <c r="B36" i="2"/>
  <c r="J36" i="2" s="1"/>
  <c r="B35" i="2"/>
  <c r="J35" i="2" s="1"/>
  <c r="B34" i="2"/>
  <c r="J34" i="2" s="1"/>
  <c r="B33" i="2"/>
  <c r="J33" i="2" s="1"/>
  <c r="B31" i="2"/>
  <c r="J31" i="2" s="1"/>
  <c r="D28" i="2"/>
  <c r="L26" i="2"/>
  <c r="L28" i="2" s="1"/>
  <c r="H26" i="2"/>
  <c r="H28" i="2" s="1"/>
  <c r="F26" i="2"/>
  <c r="F28" i="2" s="1"/>
  <c r="F52" i="2" s="1"/>
  <c r="F56" i="2" s="1"/>
  <c r="D26" i="2"/>
  <c r="B25" i="2"/>
  <c r="J25" i="2" s="1"/>
  <c r="B24" i="2"/>
  <c r="B26" i="2" s="1"/>
  <c r="L21" i="2"/>
  <c r="H21" i="2"/>
  <c r="F21" i="2"/>
  <c r="D21" i="2"/>
  <c r="J20" i="2"/>
  <c r="B19" i="2"/>
  <c r="J19" i="2" s="1"/>
  <c r="B18" i="2"/>
  <c r="J18" i="2" s="1"/>
  <c r="B17" i="2"/>
  <c r="J17" i="2" s="1"/>
  <c r="B16" i="2"/>
  <c r="J16" i="2" s="1"/>
  <c r="B15" i="2"/>
  <c r="J15" i="2" s="1"/>
  <c r="B14" i="2"/>
  <c r="J14" i="2" s="1"/>
  <c r="B13" i="2"/>
  <c r="J13" i="2" s="1"/>
  <c r="B12" i="2"/>
  <c r="J12" i="2" s="1"/>
  <c r="O66" i="1"/>
  <c r="O68" i="1" s="1"/>
  <c r="N66" i="1"/>
  <c r="P66" i="1" s="1"/>
  <c r="L5" i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4" i="1"/>
  <c r="J45" i="16" l="1"/>
  <c r="J52" i="16" s="1"/>
  <c r="N9" i="15"/>
  <c r="M12" i="15"/>
  <c r="M11" i="15"/>
  <c r="M10" i="15"/>
  <c r="B23" i="16"/>
  <c r="J23" i="16" s="1"/>
  <c r="J24" i="16" s="1"/>
  <c r="M6" i="15"/>
  <c r="M7" i="15"/>
  <c r="F54" i="16"/>
  <c r="F58" i="16" s="1"/>
  <c r="J19" i="16"/>
  <c r="D30" i="16"/>
  <c r="D54" i="16" s="1"/>
  <c r="D58" i="16" s="1"/>
  <c r="B45" i="16"/>
  <c r="J27" i="16"/>
  <c r="J28" i="16" s="1"/>
  <c r="J48" i="16"/>
  <c r="J50" i="16" s="1"/>
  <c r="J51" i="16" s="1"/>
  <c r="J27" i="14"/>
  <c r="H53" i="14"/>
  <c r="H57" i="14" s="1"/>
  <c r="B22" i="14"/>
  <c r="J47" i="14"/>
  <c r="J49" i="14" s="1"/>
  <c r="J28" i="14"/>
  <c r="B44" i="14"/>
  <c r="J45" i="14" s="1"/>
  <c r="D53" i="9"/>
  <c r="D57" i="9" s="1"/>
  <c r="L53" i="9"/>
  <c r="L57" i="9" s="1"/>
  <c r="H51" i="9"/>
  <c r="F29" i="9"/>
  <c r="F53" i="9" s="1"/>
  <c r="F57" i="9" s="1"/>
  <c r="B44" i="9"/>
  <c r="B51" i="9" s="1"/>
  <c r="B16" i="9"/>
  <c r="J16" i="9" s="1"/>
  <c r="J15" i="9"/>
  <c r="B14" i="7"/>
  <c r="J14" i="7" s="1"/>
  <c r="B12" i="7"/>
  <c r="J12" i="7" s="1"/>
  <c r="H53" i="9"/>
  <c r="H57" i="9" s="1"/>
  <c r="J44" i="9"/>
  <c r="J47" i="9"/>
  <c r="J49" i="9" s="1"/>
  <c r="J50" i="9" s="1"/>
  <c r="J25" i="9"/>
  <c r="J27" i="9" s="1"/>
  <c r="F52" i="5"/>
  <c r="F56" i="5" s="1"/>
  <c r="D52" i="2"/>
  <c r="D56" i="2" s="1"/>
  <c r="J46" i="5"/>
  <c r="J48" i="5" s="1"/>
  <c r="J49" i="5" s="1"/>
  <c r="D50" i="5"/>
  <c r="H50" i="5"/>
  <c r="H52" i="5" s="1"/>
  <c r="H56" i="5" s="1"/>
  <c r="L50" i="5"/>
  <c r="L28" i="7"/>
  <c r="D50" i="7"/>
  <c r="F50" i="7"/>
  <c r="D28" i="7"/>
  <c r="H28" i="7"/>
  <c r="D52" i="7"/>
  <c r="D56" i="7" s="1"/>
  <c r="L52" i="7"/>
  <c r="L56" i="7" s="1"/>
  <c r="F28" i="7"/>
  <c r="F52" i="7" s="1"/>
  <c r="F56" i="7" s="1"/>
  <c r="L3" i="3"/>
  <c r="L4" i="3" s="1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3" i="3" s="1"/>
  <c r="L94" i="3" s="1"/>
  <c r="L98" i="3" s="1"/>
  <c r="Q66" i="1"/>
  <c r="B43" i="7"/>
  <c r="B48" i="2"/>
  <c r="L52" i="2"/>
  <c r="L56" i="2" s="1"/>
  <c r="L28" i="5"/>
  <c r="J24" i="2"/>
  <c r="J26" i="2" s="1"/>
  <c r="J43" i="2"/>
  <c r="J48" i="2"/>
  <c r="H52" i="2"/>
  <c r="H56" i="2" s="1"/>
  <c r="B43" i="5"/>
  <c r="B50" i="5" s="1"/>
  <c r="J34" i="5"/>
  <c r="J43" i="5" s="1"/>
  <c r="J50" i="5" s="1"/>
  <c r="B26" i="7"/>
  <c r="J24" i="7"/>
  <c r="J26" i="7" s="1"/>
  <c r="B43" i="2"/>
  <c r="D52" i="5"/>
  <c r="D56" i="5" s="1"/>
  <c r="B21" i="2"/>
  <c r="B28" i="2" s="1"/>
  <c r="H52" i="7"/>
  <c r="H56" i="7" s="1"/>
  <c r="B21" i="5"/>
  <c r="B28" i="5" s="1"/>
  <c r="N68" i="1"/>
  <c r="P68" i="1" s="1"/>
  <c r="J31" i="7"/>
  <c r="J43" i="7" s="1"/>
  <c r="J24" i="5"/>
  <c r="J26" i="5" s="1"/>
  <c r="J46" i="7"/>
  <c r="J48" i="7" s="1"/>
  <c r="J49" i="7" s="1"/>
  <c r="J46" i="16" l="1"/>
  <c r="B30" i="16"/>
  <c r="J30" i="16"/>
  <c r="B52" i="16"/>
  <c r="J53" i="16" s="1"/>
  <c r="J29" i="16"/>
  <c r="J50" i="14"/>
  <c r="B51" i="14"/>
  <c r="J52" i="14" s="1"/>
  <c r="B29" i="14"/>
  <c r="J22" i="14"/>
  <c r="J29" i="14" s="1"/>
  <c r="J13" i="9"/>
  <c r="B22" i="9"/>
  <c r="B29" i="9" s="1"/>
  <c r="B53" i="9" s="1"/>
  <c r="J45" i="9"/>
  <c r="B21" i="7"/>
  <c r="J21" i="7" s="1"/>
  <c r="J28" i="7" s="1"/>
  <c r="J51" i="9"/>
  <c r="J52" i="9" s="1"/>
  <c r="J28" i="9"/>
  <c r="J50" i="2"/>
  <c r="L52" i="5"/>
  <c r="L56" i="5" s="1"/>
  <c r="J44" i="7"/>
  <c r="J50" i="7"/>
  <c r="J44" i="2"/>
  <c r="B52" i="5"/>
  <c r="J51" i="5"/>
  <c r="B50" i="7"/>
  <c r="J28" i="5"/>
  <c r="J29" i="5" s="1"/>
  <c r="J27" i="5"/>
  <c r="J27" i="7"/>
  <c r="J27" i="2"/>
  <c r="J21" i="5"/>
  <c r="J22" i="5" s="1"/>
  <c r="J44" i="5"/>
  <c r="B50" i="2"/>
  <c r="J49" i="2"/>
  <c r="J21" i="2"/>
  <c r="J28" i="2" s="1"/>
  <c r="J29" i="2" s="1"/>
  <c r="J31" i="16" l="1"/>
  <c r="B54" i="16"/>
  <c r="B53" i="14"/>
  <c r="J30" i="14"/>
  <c r="J23" i="14"/>
  <c r="J22" i="9"/>
  <c r="J22" i="7"/>
  <c r="B28" i="7"/>
  <c r="J29" i="7" s="1"/>
  <c r="B57" i="9"/>
  <c r="J51" i="2"/>
  <c r="J51" i="7"/>
  <c r="J22" i="2"/>
  <c r="J52" i="5"/>
  <c r="J56" i="5" s="1"/>
  <c r="B56" i="5"/>
  <c r="B52" i="2"/>
  <c r="B58" i="16" l="1"/>
  <c r="J54" i="16"/>
  <c r="J58" i="16" s="1"/>
  <c r="B57" i="14"/>
  <c r="J23" i="9"/>
  <c r="J29" i="9"/>
  <c r="B52" i="7"/>
  <c r="B56" i="7" s="1"/>
  <c r="J57" i="5"/>
  <c r="B56" i="2"/>
  <c r="J52" i="2"/>
  <c r="J56" i="2" s="1"/>
  <c r="J59" i="16" l="1"/>
  <c r="J58" i="14"/>
  <c r="J30" i="9"/>
  <c r="J53" i="9"/>
  <c r="J57" i="9" s="1"/>
  <c r="J58" i="9" s="1"/>
  <c r="J52" i="7"/>
  <c r="J56" i="7" s="1"/>
  <c r="J57" i="7" s="1"/>
  <c r="J5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<sst xmlns="http://schemas.openxmlformats.org/spreadsheetml/2006/main" count="3120" uniqueCount="481">
  <si>
    <t>Accounts for Trauma Informed Parenting SCIO SC049894</t>
  </si>
  <si>
    <t>to 31st Jan 2021</t>
  </si>
  <si>
    <t>DATE</t>
  </si>
  <si>
    <t>Description</t>
  </si>
  <si>
    <t>A1 Receipts</t>
  </si>
  <si>
    <t>A2 Receipts
from asset &amp; investment sales</t>
  </si>
  <si>
    <t>CR</t>
  </si>
  <si>
    <t>A3 Payments</t>
  </si>
  <si>
    <t>A4 Payments
relating to asset &amp; investment movements</t>
  </si>
  <si>
    <t>DR</t>
  </si>
  <si>
    <t>RUNNING BALANCE</t>
  </si>
  <si>
    <t>Income</t>
  </si>
  <si>
    <t>Expenditure</t>
  </si>
  <si>
    <t>Surplus / (deficit)</t>
  </si>
  <si>
    <t>check to running balance</t>
  </si>
  <si>
    <t>CATEGORY</t>
  </si>
  <si>
    <t>MONEY IN</t>
  </si>
  <si>
    <t>MONEY OUT</t>
  </si>
  <si>
    <t>TICKETS SOLD</t>
  </si>
  <si>
    <t>Receipts from fundraising activities</t>
  </si>
  <si>
    <t>EVENTBRITE FEE</t>
  </si>
  <si>
    <t>Expenses for fundraising activities</t>
  </si>
  <si>
    <t>COLLABOR8TE</t>
  </si>
  <si>
    <t>EVENTBRITE FEES</t>
  </si>
  <si>
    <t>ZOOM FEES</t>
  </si>
  <si>
    <t>SWIIS</t>
  </si>
  <si>
    <t>Donations</t>
  </si>
  <si>
    <t xml:space="preserve">SWIIS </t>
  </si>
  <si>
    <t>Donation</t>
  </si>
  <si>
    <t>ED ROOM HIRE</t>
  </si>
  <si>
    <t>COLABOR8TE</t>
  </si>
  <si>
    <t>SRS MILEAGE OWED</t>
  </si>
  <si>
    <t>SRS PARKING OWED</t>
  </si>
  <si>
    <t>SRS JC AGM</t>
  </si>
  <si>
    <t>SS BT AGM</t>
  </si>
  <si>
    <t>PM AGM Parking</t>
  </si>
  <si>
    <t>PM AGM</t>
  </si>
  <si>
    <t>BERNADOS</t>
  </si>
  <si>
    <t>BERNADOS FEE</t>
  </si>
  <si>
    <t>Fee</t>
  </si>
  <si>
    <t>CORRA FOUNDATION</t>
  </si>
  <si>
    <t>Grants</t>
  </si>
  <si>
    <t>Grant</t>
  </si>
  <si>
    <t>DONATION</t>
  </si>
  <si>
    <t>pm ERROR</t>
  </si>
  <si>
    <t>contra entry</t>
  </si>
  <si>
    <t>CORECTION</t>
  </si>
  <si>
    <t>S SCOTT WAGES</t>
  </si>
  <si>
    <t>COTTAGE FAMILLY</t>
  </si>
  <si>
    <t xml:space="preserve"> Donation</t>
  </si>
  <si>
    <t>PPI REFUND</t>
  </si>
  <si>
    <t>zoom fees</t>
  </si>
  <si>
    <t>ticket sales</t>
  </si>
  <si>
    <t>s scott wages</t>
  </si>
  <si>
    <t>donation</t>
  </si>
  <si>
    <t>event brite fees</t>
  </si>
  <si>
    <t>robertson trust</t>
  </si>
  <si>
    <t>EDC council</t>
  </si>
  <si>
    <t>WDC council</t>
  </si>
  <si>
    <t>NL council</t>
  </si>
  <si>
    <t>Rhonda cynon taff</t>
  </si>
  <si>
    <t xml:space="preserve"> FEE</t>
  </si>
  <si>
    <t xml:space="preserve"> buisness insurance</t>
  </si>
  <si>
    <t>insurance</t>
  </si>
  <si>
    <t>healed Scars</t>
  </si>
  <si>
    <t>FEE</t>
  </si>
  <si>
    <t>arnork clarck</t>
  </si>
  <si>
    <t>insurnace</t>
  </si>
  <si>
    <t>localliving</t>
  </si>
  <si>
    <t>mitchel roberton</t>
  </si>
  <si>
    <t>CMF donation</t>
  </si>
  <si>
    <t>CAF donation</t>
  </si>
  <si>
    <t xml:space="preserve">Enter charity name below </t>
  </si>
  <si>
    <t xml:space="preserve">Enter SC No. below   </t>
  </si>
  <si>
    <t>Trauma Informed Parenting</t>
  </si>
  <si>
    <t>SC049894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</si>
  <si>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</si>
  <si>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</si>
  <si>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</si>
  <si>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</si>
  <si>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</si>
  <si>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</si>
  <si>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</si>
  <si>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</si>
  <si>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</si>
  <si>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</si>
  <si>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</si>
  <si>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</si>
  <si>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</si>
  <si>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</si>
  <si>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Legacies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</si>
  <si>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</si>
  <si>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</si>
  <si>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</si>
  <si>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</si>
  <si>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</si>
  <si>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</si>
  <si>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</si>
  <si>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</si>
  <si>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</si>
  <si>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</si>
  <si>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</si>
  <si>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</si>
  <si>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</si>
  <si>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</si>
  <si>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</si>
  <si>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</si>
  <si>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</si>
  <si>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</si>
  <si>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</si>
  <si>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</si>
  <si>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</si>
  <si>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</si>
  <si>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</si>
  <si>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</si>
  <si>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</si>
  <si>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</si>
  <si>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</si>
  <si>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</si>
  <si>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to 31st Jan 2022</t>
  </si>
  <si>
    <t>Kilt walk</t>
  </si>
  <si>
    <t xml:space="preserve">first hand  </t>
  </si>
  <si>
    <t>squarspace fee</t>
  </si>
  <si>
    <t xml:space="preserve">stirling council </t>
  </si>
  <si>
    <t>O2 phone</t>
  </si>
  <si>
    <t>02 phone</t>
  </si>
  <si>
    <t>squarespace</t>
  </si>
  <si>
    <t>Dreamy Electrics</t>
  </si>
  <si>
    <t>Adyen</t>
  </si>
  <si>
    <t>CMF Associates</t>
  </si>
  <si>
    <t>Web Domain</t>
  </si>
  <si>
    <t>Safeguarding training</t>
  </si>
  <si>
    <t>balance per bank</t>
  </si>
  <si>
    <t>difference</t>
  </si>
  <si>
    <t>NCPCc training</t>
  </si>
  <si>
    <t>NCPCc training reimbursed</t>
  </si>
  <si>
    <t>Halfway funding</t>
  </si>
  <si>
    <t>website hosting</t>
  </si>
  <si>
    <t>O2</t>
  </si>
  <si>
    <t>o2</t>
  </si>
  <si>
    <t>Amazon donations</t>
  </si>
  <si>
    <t>Ross and Liddle grant</t>
  </si>
  <si>
    <t>CPD Certification</t>
  </si>
  <si>
    <t>Grant Bailly Gifford</t>
  </si>
  <si>
    <t>Grant Foundation Scotland Bailly Gifford</t>
  </si>
  <si>
    <t>THP (accountancy fees)</t>
  </si>
  <si>
    <t>THP Glasgow LTD (accountancy fees)</t>
  </si>
  <si>
    <t>23/32/2022</t>
  </si>
  <si>
    <t>mary Mconnel</t>
  </si>
  <si>
    <t>kiltwalk</t>
  </si>
  <si>
    <t>mileage</t>
  </si>
  <si>
    <t>Holding hears</t>
  </si>
  <si>
    <t>purple fay</t>
  </si>
  <si>
    <t>Amazon smile</t>
  </si>
  <si>
    <t>local giving grant</t>
  </si>
  <si>
    <t>March zoom fees</t>
  </si>
  <si>
    <t>March web site hosting</t>
  </si>
  <si>
    <t>April zoom fees</t>
  </si>
  <si>
    <t>April web site fees</t>
  </si>
  <si>
    <t>May zoom fees</t>
  </si>
  <si>
    <t>May web site hosting</t>
  </si>
  <si>
    <t xml:space="preserve">National Lottery </t>
  </si>
  <si>
    <t>National Lottery grant for support group</t>
  </si>
  <si>
    <t>local  giving memebership</t>
  </si>
  <si>
    <t>Childrens lottery grant</t>
  </si>
  <si>
    <t>Carneigie trust Fees</t>
  </si>
  <si>
    <t>Nicola Graham Support group session</t>
  </si>
  <si>
    <t>GAMH Fees</t>
  </si>
  <si>
    <t>Easy fndraising donations</t>
  </si>
  <si>
    <t>Donna Morran Volunteer expenses</t>
  </si>
  <si>
    <t>DM Volunteer expenses</t>
  </si>
  <si>
    <t>Robertson Trust grant</t>
  </si>
  <si>
    <t>Phone o2</t>
  </si>
  <si>
    <t>Carneigie trust fees</t>
  </si>
  <si>
    <t>web site</t>
  </si>
  <si>
    <t xml:space="preserve">zoom </t>
  </si>
  <si>
    <t>Tess crawfurd support group session</t>
  </si>
  <si>
    <t xml:space="preserve">Tess crawfurd </t>
  </si>
  <si>
    <t>phone o2</t>
  </si>
  <si>
    <t>dontion</t>
  </si>
  <si>
    <t>zoom</t>
  </si>
  <si>
    <t xml:space="preserve">S Scott mileage </t>
  </si>
  <si>
    <t>Support in Mind Grant</t>
  </si>
  <si>
    <t>projector and screen</t>
  </si>
  <si>
    <t>Eventbrite fees</t>
  </si>
  <si>
    <t>21.573.21</t>
  </si>
  <si>
    <t>recording sales</t>
  </si>
  <si>
    <t>Mileage SS</t>
  </si>
  <si>
    <t>recording sales less eventbrite fees</t>
  </si>
  <si>
    <t>Zoom fees from Oct</t>
  </si>
  <si>
    <t>fees from Oct</t>
  </si>
  <si>
    <t>Hillcrest Foundation</t>
  </si>
  <si>
    <t>donatin</t>
  </si>
  <si>
    <t>The Robertson Trus</t>
  </si>
  <si>
    <t>website Domain</t>
  </si>
  <si>
    <t>donation swiis</t>
  </si>
  <si>
    <t>Surplus</t>
  </si>
  <si>
    <t>Expenses for charitable activities</t>
  </si>
  <si>
    <t>Treasurer Barbara Anderson</t>
  </si>
  <si>
    <t xml:space="preserve">Independent Accountant  </t>
  </si>
  <si>
    <t>Anderw Houston</t>
  </si>
  <si>
    <t>CEO Suzanne Scott</t>
  </si>
  <si>
    <t>donation The Archer Trust</t>
  </si>
  <si>
    <t>check declined</t>
  </si>
  <si>
    <t>THP Audit</t>
  </si>
  <si>
    <t>ED funding</t>
  </si>
  <si>
    <t>CPD certification</t>
  </si>
  <si>
    <t>kiltwak codes</t>
  </si>
  <si>
    <t>Justgiving kiltwak</t>
  </si>
  <si>
    <t>Home satrt 2 workshops fees</t>
  </si>
  <si>
    <t>Feb web site fees</t>
  </si>
  <si>
    <t>Feb zoom fees</t>
  </si>
  <si>
    <t>March web site feed</t>
  </si>
  <si>
    <t>Just smart thining</t>
  </si>
  <si>
    <t>workshop fees</t>
  </si>
  <si>
    <t>Mileasge</t>
  </si>
  <si>
    <t>mileaeg correction</t>
  </si>
  <si>
    <t>wedsite fees</t>
  </si>
  <si>
    <t>grant Mitchels roberton</t>
  </si>
  <si>
    <t>choaching with chritsianne</t>
  </si>
  <si>
    <t>website fees</t>
  </si>
  <si>
    <t>donatins</t>
  </si>
  <si>
    <t>doantion</t>
  </si>
  <si>
    <t>fee for local giving</t>
  </si>
  <si>
    <t xml:space="preserve">Workship fee </t>
  </si>
  <si>
    <t>locL GIVING</t>
  </si>
  <si>
    <t>INSURANCE</t>
  </si>
  <si>
    <t>sunshine support fee</t>
  </si>
  <si>
    <t>agness hunter grant</t>
  </si>
  <si>
    <t>New laptop</t>
  </si>
  <si>
    <t>cooperative ireland</t>
  </si>
  <si>
    <t>Transfer  from treasurers accout</t>
  </si>
  <si>
    <t>National lottery fund</t>
  </si>
  <si>
    <t>rose rd fees</t>
  </si>
  <si>
    <t>Katie Mullen funder</t>
  </si>
  <si>
    <t>Trasfer into Treasures accout</t>
  </si>
  <si>
    <t xml:space="preserve">Bank payment </t>
  </si>
  <si>
    <t>Digi fusuin</t>
  </si>
  <si>
    <t>THp Scotland accountancy</t>
  </si>
  <si>
    <t>Gamg fee</t>
  </si>
  <si>
    <t>foster plus fee</t>
  </si>
  <si>
    <t>Catherine Mullen Fundraiser</t>
  </si>
  <si>
    <t>Foundation Scotland PF Fund</t>
  </si>
  <si>
    <t>co op funding</t>
  </si>
  <si>
    <t>atherine Mullen</t>
  </si>
  <si>
    <t>23210,87</t>
  </si>
  <si>
    <t>Catherine Mullen</t>
  </si>
  <si>
    <t>surplus</t>
  </si>
  <si>
    <t>2 x donations</t>
  </si>
  <si>
    <t>Ganh Fee</t>
  </si>
  <si>
    <t>Gamh fee</t>
  </si>
  <si>
    <t>Brought farward</t>
  </si>
  <si>
    <t>Balance BF</t>
  </si>
  <si>
    <t>brought farward</t>
  </si>
  <si>
    <t>Zoom</t>
  </si>
  <si>
    <t>web site hosting</t>
  </si>
  <si>
    <t>Catherine Mullen fundraising</t>
  </si>
  <si>
    <t>Mileage</t>
  </si>
  <si>
    <t>Accomodation Aberdeen</t>
  </si>
  <si>
    <t>Accomodation Dundee</t>
  </si>
  <si>
    <t>Accomodatiom Inverness</t>
  </si>
  <si>
    <t>GamH workshop fee</t>
  </si>
  <si>
    <t>Digi Fusion email host</t>
  </si>
  <si>
    <t>S Scott wages</t>
  </si>
  <si>
    <t>Catherine Mullen fund raising</t>
  </si>
  <si>
    <t>Fife council workshop Fees</t>
  </si>
  <si>
    <t>web hosting</t>
  </si>
  <si>
    <t>Glasgow North Wst workshop fees</t>
  </si>
  <si>
    <t>donaion</t>
  </si>
  <si>
    <t>Grant- Robertson Trust</t>
  </si>
  <si>
    <t>St Andrews charity travel cost</t>
  </si>
  <si>
    <t>Grant Agness Watt</t>
  </si>
  <si>
    <t xml:space="preserve">s  scott milleage </t>
  </si>
  <si>
    <t>grant JTH Grant</t>
  </si>
  <si>
    <t>Foster Plus fee</t>
  </si>
  <si>
    <t>grant Mrs M A Lascelles</t>
  </si>
  <si>
    <t>transfer for Dads sessions</t>
  </si>
  <si>
    <t>Donation Firewalk</t>
  </si>
  <si>
    <t>Catherine Mullen fundraiser</t>
  </si>
  <si>
    <t>Payment Dads session</t>
  </si>
  <si>
    <t>extra mileage</t>
  </si>
  <si>
    <t>Firewalk</t>
  </si>
  <si>
    <t>orkney fee</t>
  </si>
  <si>
    <t>S Scott travel fee</t>
  </si>
  <si>
    <t>Inverness trave</t>
  </si>
  <si>
    <t>;ocal giving fee</t>
  </si>
  <si>
    <t>inverness expenses</t>
  </si>
  <si>
    <t>grants Archer Trust and Silvia Aitken Trust</t>
  </si>
  <si>
    <t>Catherine Mullen fndraising</t>
  </si>
  <si>
    <t>s scott travel fee</t>
  </si>
  <si>
    <t>wed site hosting</t>
  </si>
  <si>
    <t>grant Bellahuoston Bequest</t>
  </si>
  <si>
    <t>eventbrigh</t>
  </si>
  <si>
    <t>28.849.03</t>
  </si>
  <si>
    <t>Workshop fees Childrens Pannel</t>
  </si>
  <si>
    <t>Grant Ntional lottery</t>
  </si>
  <si>
    <t>evenbright fee</t>
  </si>
  <si>
    <t>grant Hugh Fraser Trust</t>
  </si>
  <si>
    <t>grant Albert Hunt Trust</t>
  </si>
  <si>
    <t>evenbright</t>
  </si>
  <si>
    <t>acountancy</t>
  </si>
  <si>
    <t>Glasgow Prosperity fund  Sanctionary</t>
  </si>
  <si>
    <t>donatoin</t>
  </si>
  <si>
    <t>Close community event tickets</t>
  </si>
  <si>
    <t>Foster plus support session fees</t>
  </si>
  <si>
    <t>fundraiser Firewalk</t>
  </si>
  <si>
    <t>Chritiane Harrison sessional coach</t>
  </si>
  <si>
    <t>laptop</t>
  </si>
  <si>
    <t>roisin McCann Wages</t>
  </si>
  <si>
    <t>funding Maple Trust</t>
  </si>
  <si>
    <t>ACE aware evernt tickets</t>
  </si>
  <si>
    <t>coaching Chritiane sessional coach</t>
  </si>
  <si>
    <t>evrentbrite fee</t>
  </si>
  <si>
    <t>NFG fee</t>
  </si>
  <si>
    <t>extra travel fee</t>
  </si>
  <si>
    <t>roisin McCann wages</t>
  </si>
  <si>
    <t xml:space="preserve">HmRC </t>
  </si>
  <si>
    <t>paypal fee</t>
  </si>
  <si>
    <t>coaching Chritiane sessioal coach</t>
  </si>
  <si>
    <t>Sanctuary funding Glagow Prosperity Fund</t>
  </si>
  <si>
    <t>Sarah Lathan sesional coach</t>
  </si>
  <si>
    <t>s scott Mileage</t>
  </si>
  <si>
    <t>chrisianne Harison sessional coach</t>
  </si>
  <si>
    <t xml:space="preserve">s scott Trustees and volunteers gifts </t>
  </si>
  <si>
    <t>Fife council Fees</t>
  </si>
  <si>
    <t>grant Elizabeht Little</t>
  </si>
  <si>
    <t>Roisin McCann pension</t>
  </si>
  <si>
    <t>Truemark funding</t>
  </si>
  <si>
    <t>derby council fee</t>
  </si>
  <si>
    <t>zoom fee</t>
  </si>
  <si>
    <t>transfer from suppoer group funds</t>
  </si>
  <si>
    <t>Bryan Post suppport group session</t>
  </si>
  <si>
    <t>EE phone contract</t>
  </si>
  <si>
    <t>nest-PENSION</t>
  </si>
  <si>
    <t>paypal fees</t>
  </si>
  <si>
    <t>donations</t>
  </si>
  <si>
    <t>Roisin Mccann wages</t>
  </si>
  <si>
    <t xml:space="preserve">HMRC </t>
  </si>
  <si>
    <t>Natoinal Lottery Com Fund Grant</t>
  </si>
  <si>
    <t>Zoom fee</t>
  </si>
  <si>
    <t>Nest pensios</t>
  </si>
  <si>
    <t>Hedley Foundation</t>
  </si>
  <si>
    <t>donation fire wal</t>
  </si>
  <si>
    <t>donation firewalk</t>
  </si>
  <si>
    <t>donaion fire walk</t>
  </si>
  <si>
    <t>donation fire walk</t>
  </si>
  <si>
    <t>donation firewalks</t>
  </si>
  <si>
    <t xml:space="preserve">fundraiser </t>
  </si>
  <si>
    <t>transfer from support group funds</t>
  </si>
  <si>
    <t>orkney funding</t>
  </si>
  <si>
    <t>ball BF</t>
  </si>
  <si>
    <t>income +</t>
  </si>
  <si>
    <t>outgoing -</t>
  </si>
  <si>
    <t>running Bal</t>
  </si>
  <si>
    <t>OSCR</t>
  </si>
  <si>
    <t>Catherine Mullen Fundraising</t>
  </si>
  <si>
    <t>S Scott-bryan Post volunteer training</t>
  </si>
  <si>
    <t>EE</t>
  </si>
  <si>
    <t>Web hosting</t>
  </si>
  <si>
    <t>slack subscriotion</t>
  </si>
  <si>
    <t>R McCann wages</t>
  </si>
  <si>
    <t>20/2/25S</t>
  </si>
  <si>
    <t xml:space="preserve"> Scott wages</t>
  </si>
  <si>
    <t>HMRC</t>
  </si>
  <si>
    <t>Coaching with Chritianne</t>
  </si>
  <si>
    <t>O2 contract end</t>
  </si>
  <si>
    <t>Chritianne Harison-top up from support group fund</t>
  </si>
  <si>
    <t>S  Scott Wages</t>
  </si>
  <si>
    <t>Grant Robertson Trust</t>
  </si>
  <si>
    <t>grant Woodward Trust</t>
  </si>
  <si>
    <t>7/4/4/25</t>
  </si>
  <si>
    <t>Mileage S Scott</t>
  </si>
  <si>
    <t>St James Place</t>
  </si>
  <si>
    <t>grounded leanring training course resources</t>
  </si>
  <si>
    <t>Paypal eventbrtie fee</t>
  </si>
  <si>
    <t>sarah Lathan</t>
  </si>
  <si>
    <t>sarah Lathan error refund</t>
  </si>
  <si>
    <t>roots and wings teachers sessions</t>
  </si>
  <si>
    <t>500 TiP flyers printed</t>
  </si>
  <si>
    <t xml:space="preserve">Sharon Gennis-Trustee expenses </t>
  </si>
  <si>
    <t>digi Fusion email hosting</t>
  </si>
  <si>
    <t>Parking costs SSEC</t>
  </si>
  <si>
    <t>Chritianne Harison sessional fee</t>
  </si>
  <si>
    <t>ICO Data protection fee</t>
  </si>
  <si>
    <t>insurnce</t>
  </si>
  <si>
    <t>12//6/25</t>
  </si>
  <si>
    <t>Roisin McKann wages</t>
  </si>
  <si>
    <t>National Lotery grant</t>
  </si>
  <si>
    <t>Payment error S Scott</t>
  </si>
  <si>
    <t>Payment correction S Scott</t>
  </si>
  <si>
    <t>1//8/25</t>
  </si>
  <si>
    <t>Granted buisness-operations management</t>
  </si>
  <si>
    <t>salvation army room hire</t>
  </si>
  <si>
    <t>Hotel accomodation Aberdeen</t>
  </si>
  <si>
    <t>expenses</t>
  </si>
  <si>
    <t>Bryan Post fee Paypal</t>
  </si>
  <si>
    <t>Sylvia Aitken Trust</t>
  </si>
  <si>
    <t>Bryan Post event Paypal</t>
  </si>
  <si>
    <t>Bryan Post fee trasfeer</t>
  </si>
  <si>
    <t>web hostong</t>
  </si>
  <si>
    <t>Bank of Scotland Grant</t>
  </si>
  <si>
    <t>THP acountants fee</t>
  </si>
  <si>
    <t>Garfield Weston Fund</t>
  </si>
  <si>
    <t>19//9/25</t>
  </si>
  <si>
    <t>Bryan Post Transfer</t>
  </si>
  <si>
    <t>zom fee</t>
  </si>
  <si>
    <t>Tidy HQ fee</t>
  </si>
  <si>
    <t>substack</t>
  </si>
  <si>
    <t>Grant Alber Hunt</t>
  </si>
  <si>
    <t>Mileage S scott</t>
  </si>
  <si>
    <t>Zone events-Kelpies fundraiser</t>
  </si>
  <si>
    <t>TidyHQ</t>
  </si>
  <si>
    <t>coaching with chritisanne</t>
  </si>
  <si>
    <t>Coaching with Chritianne (October fee)</t>
  </si>
  <si>
    <t>Roisin Package and posting</t>
  </si>
  <si>
    <t>Nat lottery grant</t>
  </si>
  <si>
    <t>transfer to support group fund</t>
  </si>
  <si>
    <t>ee</t>
  </si>
  <si>
    <t>email hosting Dig Fussion</t>
  </si>
  <si>
    <t>Grant East Dun council</t>
  </si>
  <si>
    <t>Chat GP</t>
  </si>
  <si>
    <t>paypal chat GP refund</t>
  </si>
  <si>
    <t>Granted Buisness Admin support</t>
  </si>
  <si>
    <t>check error</t>
  </si>
  <si>
    <t>Chruach Trust</t>
  </si>
  <si>
    <t>foster plus invioce</t>
  </si>
  <si>
    <t>Aberdeen hotel</t>
  </si>
  <si>
    <t>Cruach Trust</t>
  </si>
  <si>
    <t>Aberdeen Hotal expenses</t>
  </si>
  <si>
    <t>Mooonpic Trustees gift</t>
  </si>
  <si>
    <t>Moonpig Trustees gifts</t>
  </si>
  <si>
    <t>roots and wings teachers sessions x 2</t>
  </si>
  <si>
    <t>Workshop Suppoer ChristIanne Harrision</t>
  </si>
  <si>
    <t>Gift for Fundraiser Katie Mullen</t>
  </si>
  <si>
    <t>Sanctry Prosperity Fund Workshops</t>
  </si>
  <si>
    <t>books purchase for Sanctuary workshops</t>
  </si>
  <si>
    <t>slack refund</t>
  </si>
  <si>
    <t>Slack subscription</t>
  </si>
  <si>
    <t>Barchappel Foundation grant</t>
  </si>
  <si>
    <t>S Scott Mileage</t>
  </si>
  <si>
    <t>refund for Slack subscription</t>
  </si>
  <si>
    <t>paypal fee error</t>
  </si>
  <si>
    <t>Fiver book design fee</t>
  </si>
  <si>
    <t>prime delivery</t>
  </si>
  <si>
    <t>5 drafr book coppie</t>
  </si>
  <si>
    <t xml:space="preserve">Amazon test </t>
  </si>
  <si>
    <t>Vimeo subscription</t>
  </si>
  <si>
    <t>99 book copies</t>
  </si>
  <si>
    <t>packaging</t>
  </si>
  <si>
    <t>D Morran mileage</t>
  </si>
  <si>
    <t>Paypal refund</t>
  </si>
  <si>
    <t>Quariers donation</t>
  </si>
  <si>
    <t>stripe donations</t>
  </si>
  <si>
    <t>Postage for pre sales books</t>
  </si>
  <si>
    <t>Granted biusness admin support</t>
  </si>
  <si>
    <t>S Scott salary</t>
  </si>
  <si>
    <t xml:space="preserve"> Sum up trial payment</t>
  </si>
  <si>
    <t>National Lottery grant</t>
  </si>
  <si>
    <t>Roots and wings fee</t>
  </si>
  <si>
    <t>Junst giving donation</t>
  </si>
  <si>
    <t>TIP Dads fee transfer</t>
  </si>
  <si>
    <t>paypal zoom fee</t>
  </si>
  <si>
    <t>Fiver additional amendments to book cover</t>
  </si>
  <si>
    <t>Paypal Dads sessiosn Viveck Patel fee</t>
  </si>
  <si>
    <t>Restricted Reserves</t>
  </si>
  <si>
    <t>Unrestricted Reserves</t>
  </si>
  <si>
    <t>Checked and sighned</t>
  </si>
  <si>
    <t>Kevin Denvir CEO</t>
  </si>
  <si>
    <t>Date</t>
  </si>
  <si>
    <t>Trustees have a policy to maintian reserves at a level of 3 months operation expenditure</t>
  </si>
  <si>
    <t>Running Balance</t>
  </si>
  <si>
    <t>Barbara Anderson  Treasurer</t>
  </si>
  <si>
    <t>Grant Turcan Connell-Hugh Fraser</t>
  </si>
  <si>
    <t>Foundation Scotland-Volant Trust</t>
  </si>
  <si>
    <t>Foundation Scotland-Elizabeth Little</t>
  </si>
  <si>
    <t>Archer Trust</t>
  </si>
  <si>
    <t>The Hedley Foundation</t>
  </si>
  <si>
    <t>Grant-MrsM A Lacellees</t>
  </si>
  <si>
    <t>Restricted</t>
  </si>
  <si>
    <t>Unrestricted</t>
  </si>
  <si>
    <t>Unresricted funds are currenlty unspent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</si>
</sst>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164" formatCode="d&quot;/&quot;m&quot;/&quot;yy"/>
    <numFmt numFmtId="165" formatCode="[$£]#,##0.00"/>
    <numFmt numFmtId="166" formatCode="_-&quot;£&quot;* #,##0.00_-;\-&quot;£&quot;* #,##0.00_-;_-&quot;£&quot;* &quot;-&quot;??_-;_-@"/>
    <numFmt numFmtId="167" formatCode="_-* #,##0.00_-;\-* #,##0.00_-;_-* &quot;-&quot;??_-;_-@"/>
    <numFmt numFmtId="168" formatCode="[$£-452]#,##0.00"/>
    <numFmt numFmtId="169" formatCode="[$-F800]dddd\,\ mmmm\ dd\,\ yyyy"/>
    <numFmt numFmtId="170" formatCode="_-* #,##0_-;\-* #,##0_-;_-* &quot;-&quot;_-;_-@"/>
    <numFmt numFmtId="171" formatCode="* #,##0_-;\(* #,##0\)_-;_-* &quot;-&quot;??_-;_-@"/>
    <numFmt numFmtId="172" formatCode="d/m/yy"/>
    <numFmt numFmtId="173" formatCode="dd/mm/yy;@"/>
  </numFmts>
  <fonts count="41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14"/>
      <color theme="1"/>
      <name val="Calibri"/>
    </font>
    <font>
      <b/>
      <u/>
      <sz val="11"/>
      <color theme="1"/>
      <name val="Arial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Arial"/>
    </font>
    <font>
      <b/>
      <i/>
      <sz val="12"/>
      <color theme="1"/>
      <name val="Arial"/>
    </font>
    <font>
      <sz val="9"/>
      <color theme="1"/>
      <name val="Arial"/>
    </font>
    <font>
      <sz val="8"/>
      <color theme="1"/>
      <name val="Arial"/>
    </font>
    <font>
      <sz val="10"/>
      <color theme="1"/>
      <name val="Arial"/>
    </font>
    <font>
      <i/>
      <sz val="11"/>
      <color theme="1"/>
      <name val="Calibri"/>
    </font>
    <font>
      <b/>
      <sz val="12"/>
      <color theme="1"/>
      <name val="Arial"/>
    </font>
    <font>
      <i/>
      <sz val="11"/>
      <color theme="1"/>
      <name val="Arial"/>
    </font>
    <font>
      <b/>
      <i/>
      <sz val="10"/>
      <color theme="1"/>
      <name val="Arial"/>
    </font>
    <font>
      <sz val="10"/>
      <color rgb="FFC0C0C0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name val="Arial"/>
    </font>
    <font>
      <b/>
      <sz val="16"/>
      <color rgb="FFFFFFFF"/>
      <name val="Arial"/>
    </font>
    <font>
      <b/>
      <sz val="11"/>
      <color rgb="FF969696"/>
      <name val="Arial"/>
    </font>
    <font>
      <b/>
      <sz val="9"/>
      <color theme="1"/>
      <name val="Arial"/>
    </font>
    <font>
      <b/>
      <sz val="8"/>
      <color rgb="FF0000FF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1"/>
      <color theme="1"/>
      <name val="Arial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Arial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16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165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3" fillId="0" borderId="0" xfId="0" applyFont="1"/>
    <xf numFmtId="164" fontId="15" fillId="0" borderId="0" xfId="0" applyNumberFormat="1" applyFont="1" applyAlignment="1">
      <alignment horizontal="center"/>
    </xf>
    <xf numFmtId="0" fontId="15" fillId="0" borderId="0" xfId="0" applyFont="1"/>
    <xf numFmtId="166" fontId="14" fillId="0" borderId="0" xfId="0" applyNumberFormat="1" applyFont="1" applyAlignment="1">
      <alignment horizontal="left"/>
    </xf>
    <xf numFmtId="165" fontId="15" fillId="0" borderId="0" xfId="0" applyNumberFormat="1" applyFont="1"/>
    <xf numFmtId="167" fontId="15" fillId="0" borderId="0" xfId="0" applyNumberFormat="1" applyFont="1"/>
    <xf numFmtId="167" fontId="13" fillId="0" borderId="0" xfId="0" applyNumberFormat="1" applyFont="1"/>
    <xf numFmtId="168" fontId="13" fillId="0" borderId="0" xfId="0" applyNumberFormat="1" applyFont="1"/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vertical="top" wrapText="1"/>
    </xf>
    <xf numFmtId="0" fontId="15" fillId="2" borderId="1" xfId="0" applyFont="1" applyFill="1" applyBorder="1"/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horizontal="right" vertical="top" wrapText="1"/>
    </xf>
    <xf numFmtId="0" fontId="16" fillId="0" borderId="0" xfId="0" applyFont="1" applyAlignment="1">
      <alignment horizontal="left" wrapText="1"/>
    </xf>
    <xf numFmtId="0" fontId="19" fillId="0" borderId="0" xfId="0" applyFont="1"/>
    <xf numFmtId="0" fontId="16" fillId="0" borderId="0" xfId="0" applyFont="1" applyAlignment="1">
      <alignment horizontal="right" wrapText="1"/>
    </xf>
    <xf numFmtId="0" fontId="20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top"/>
    </xf>
    <xf numFmtId="0" fontId="21" fillId="0" borderId="0" xfId="0" applyFont="1"/>
    <xf numFmtId="0" fontId="22" fillId="0" borderId="0" xfId="0" applyFont="1" applyAlignment="1">
      <alignment vertical="top"/>
    </xf>
    <xf numFmtId="0" fontId="23" fillId="0" borderId="0" xfId="0" applyFont="1"/>
    <xf numFmtId="165" fontId="21" fillId="0" borderId="0" xfId="0" applyNumberFormat="1" applyFont="1"/>
    <xf numFmtId="0" fontId="16" fillId="0" borderId="0" xfId="0" applyFont="1" applyAlignment="1">
      <alignment vertical="top"/>
    </xf>
    <xf numFmtId="14" fontId="15" fillId="0" borderId="0" xfId="0" applyNumberFormat="1" applyFont="1"/>
    <xf numFmtId="0" fontId="14" fillId="0" borderId="0" xfId="0" applyFont="1"/>
    <xf numFmtId="164" fontId="15" fillId="0" borderId="2" xfId="0" applyNumberFormat="1" applyFont="1" applyBorder="1" applyAlignment="1">
      <alignment horizontal="center"/>
    </xf>
    <xf numFmtId="0" fontId="15" fillId="0" borderId="2" xfId="0" applyFont="1" applyBorder="1"/>
    <xf numFmtId="0" fontId="13" fillId="0" borderId="2" xfId="0" applyFont="1" applyBorder="1"/>
    <xf numFmtId="165" fontId="15" fillId="0" borderId="2" xfId="0" applyNumberFormat="1" applyFont="1" applyBorder="1"/>
    <xf numFmtId="0" fontId="13" fillId="0" borderId="0" xfId="0" applyFont="1" applyAlignment="1">
      <alignment horizontal="center"/>
    </xf>
    <xf numFmtId="0" fontId="25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170" fontId="20" fillId="0" borderId="0" xfId="0" applyNumberFormat="1" applyFont="1"/>
    <xf numFmtId="0" fontId="29" fillId="3" borderId="1" xfId="0" applyFont="1" applyFill="1" applyBorder="1"/>
    <xf numFmtId="170" fontId="29" fillId="3" borderId="1" xfId="0" applyNumberFormat="1" applyFont="1" applyFill="1" applyBorder="1"/>
    <xf numFmtId="0" fontId="26" fillId="3" borderId="1" xfId="0" applyFont="1" applyFill="1" applyBorder="1"/>
    <xf numFmtId="0" fontId="20" fillId="3" borderId="1" xfId="0" applyFont="1" applyFill="1" applyBorder="1"/>
    <xf numFmtId="0" fontId="30" fillId="0" borderId="0" xfId="0" applyFont="1" applyAlignment="1">
      <alignment horizontal="center" vertical="center" wrapText="1"/>
    </xf>
    <xf numFmtId="170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right"/>
    </xf>
    <xf numFmtId="170" fontId="31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70" fontId="32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13" fillId="0" borderId="12" xfId="0" applyFont="1" applyBorder="1" applyAlignment="1">
      <alignment horizontal="left" wrapText="1"/>
    </xf>
    <xf numFmtId="170" fontId="16" fillId="0" borderId="12" xfId="0" applyNumberFormat="1" applyFont="1" applyBorder="1" applyAlignment="1">
      <alignment wrapText="1"/>
    </xf>
    <xf numFmtId="170" fontId="16" fillId="0" borderId="0" xfId="0" applyNumberFormat="1" applyFont="1" applyAlignment="1">
      <alignment wrapText="1"/>
    </xf>
    <xf numFmtId="170" fontId="16" fillId="4" borderId="12" xfId="0" applyNumberFormat="1" applyFont="1" applyFill="1" applyBorder="1" applyAlignment="1">
      <alignment wrapText="1"/>
    </xf>
    <xf numFmtId="170" fontId="13" fillId="0" borderId="0" xfId="0" applyNumberFormat="1" applyFont="1" applyAlignment="1">
      <alignment wrapText="1"/>
    </xf>
    <xf numFmtId="170" fontId="16" fillId="4" borderId="13" xfId="0" applyNumberFormat="1" applyFont="1" applyFill="1" applyBorder="1" applyAlignment="1">
      <alignment wrapText="1"/>
    </xf>
    <xf numFmtId="170" fontId="16" fillId="0" borderId="14" xfId="0" applyNumberFormat="1" applyFont="1" applyBorder="1" applyAlignment="1">
      <alignment wrapText="1"/>
    </xf>
    <xf numFmtId="170" fontId="16" fillId="4" borderId="15" xfId="0" applyNumberFormat="1" applyFont="1" applyFill="1" applyBorder="1" applyAlignment="1">
      <alignment wrapText="1"/>
    </xf>
    <xf numFmtId="170" fontId="18" fillId="0" borderId="0" xfId="0" applyNumberFormat="1" applyFont="1" applyAlignment="1">
      <alignment wrapText="1"/>
    </xf>
    <xf numFmtId="170" fontId="19" fillId="0" borderId="0" xfId="0" applyNumberFormat="1" applyFont="1"/>
    <xf numFmtId="170" fontId="32" fillId="0" borderId="0" xfId="0" applyNumberFormat="1" applyFont="1" applyAlignment="1">
      <alignment wrapText="1"/>
    </xf>
    <xf numFmtId="170" fontId="13" fillId="0" borderId="0" xfId="0" applyNumberFormat="1" applyFont="1"/>
    <xf numFmtId="170" fontId="16" fillId="4" borderId="16" xfId="0" applyNumberFormat="1" applyFont="1" applyFill="1" applyBorder="1" applyAlignment="1">
      <alignment wrapText="1"/>
    </xf>
    <xf numFmtId="170" fontId="33" fillId="0" borderId="0" xfId="0" applyNumberFormat="1" applyFont="1" applyAlignment="1">
      <alignment wrapText="1"/>
    </xf>
    <xf numFmtId="170" fontId="19" fillId="0" borderId="0" xfId="0" applyNumberFormat="1" applyFont="1" applyAlignment="1">
      <alignment wrapText="1"/>
    </xf>
    <xf numFmtId="0" fontId="13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right" vertical="top" wrapText="1"/>
    </xf>
    <xf numFmtId="170" fontId="16" fillId="0" borderId="17" xfId="0" applyNumberFormat="1" applyFont="1" applyBorder="1" applyAlignment="1">
      <alignment wrapText="1"/>
    </xf>
    <xf numFmtId="170" fontId="16" fillId="0" borderId="18" xfId="0" applyNumberFormat="1" applyFont="1" applyBorder="1" applyAlignment="1">
      <alignment wrapText="1"/>
    </xf>
    <xf numFmtId="170" fontId="19" fillId="0" borderId="19" xfId="0" applyNumberFormat="1" applyFont="1" applyBorder="1"/>
    <xf numFmtId="170" fontId="34" fillId="0" borderId="4" xfId="0" applyNumberFormat="1" applyFont="1" applyBorder="1"/>
    <xf numFmtId="0" fontId="17" fillId="0" borderId="14" xfId="0" applyFont="1" applyBorder="1" applyAlignment="1">
      <alignment horizontal="right" vertical="center"/>
    </xf>
    <xf numFmtId="170" fontId="16" fillId="4" borderId="20" xfId="0" applyNumberFormat="1" applyFont="1" applyFill="1" applyBorder="1" applyAlignment="1">
      <alignment wrapText="1"/>
    </xf>
    <xf numFmtId="0" fontId="20" fillId="0" borderId="0" xfId="0" applyFont="1" applyAlignment="1">
      <alignment horizontal="center" vertical="center"/>
    </xf>
    <xf numFmtId="170" fontId="18" fillId="0" borderId="0" xfId="0" applyNumberFormat="1" applyFont="1"/>
    <xf numFmtId="170" fontId="18" fillId="0" borderId="0" xfId="0" applyNumberFormat="1" applyFont="1" applyAlignment="1">
      <alignment vertical="top" wrapText="1"/>
    </xf>
    <xf numFmtId="171" fontId="16" fillId="4" borderId="21" xfId="0" applyNumberFormat="1" applyFont="1" applyFill="1" applyBorder="1" applyAlignment="1">
      <alignment horizontal="right" shrinkToFit="1"/>
    </xf>
    <xf numFmtId="170" fontId="16" fillId="0" borderId="0" xfId="0" applyNumberFormat="1" applyFont="1" applyAlignment="1">
      <alignment horizontal="right" wrapText="1"/>
    </xf>
    <xf numFmtId="171" fontId="16" fillId="4" borderId="22" xfId="0" applyNumberFormat="1" applyFont="1" applyFill="1" applyBorder="1" applyAlignment="1">
      <alignment horizontal="right" shrinkToFit="1"/>
    </xf>
    <xf numFmtId="170" fontId="13" fillId="0" borderId="0" xfId="0" applyNumberFormat="1" applyFont="1" applyAlignment="1">
      <alignment horizontal="right" vertical="top" wrapText="1"/>
    </xf>
    <xf numFmtId="171" fontId="16" fillId="0" borderId="0" xfId="0" applyNumberFormat="1" applyFont="1" applyAlignment="1">
      <alignment horizontal="right" shrinkToFit="1"/>
    </xf>
    <xf numFmtId="171" fontId="16" fillId="4" borderId="23" xfId="0" applyNumberFormat="1" applyFont="1" applyFill="1" applyBorder="1" applyAlignment="1">
      <alignment horizontal="right" shrinkToFit="1"/>
    </xf>
    <xf numFmtId="171" fontId="16" fillId="4" borderId="24" xfId="0" applyNumberFormat="1" applyFont="1" applyFill="1" applyBorder="1" applyAlignment="1">
      <alignment horizontal="right" shrinkToFit="1"/>
    </xf>
    <xf numFmtId="171" fontId="16" fillId="0" borderId="19" xfId="0" applyNumberFormat="1" applyFont="1" applyBorder="1" applyAlignment="1">
      <alignment horizontal="right" shrinkToFit="1"/>
    </xf>
    <xf numFmtId="171" fontId="16" fillId="4" borderId="20" xfId="0" applyNumberFormat="1" applyFont="1" applyFill="1" applyBorder="1" applyAlignment="1">
      <alignment horizontal="right" shrinkToFit="1"/>
    </xf>
    <xf numFmtId="0" fontId="16" fillId="0" borderId="0" xfId="0" applyFont="1"/>
    <xf numFmtId="166" fontId="14" fillId="0" borderId="0" xfId="0" applyNumberFormat="1" applyFont="1"/>
    <xf numFmtId="0" fontId="13" fillId="5" borderId="1" xfId="0" applyFont="1" applyFill="1" applyBorder="1"/>
    <xf numFmtId="168" fontId="13" fillId="5" borderId="1" xfId="0" applyNumberFormat="1" applyFont="1" applyFill="1" applyBorder="1"/>
    <xf numFmtId="164" fontId="15" fillId="0" borderId="25" xfId="0" applyNumberFormat="1" applyFont="1" applyBorder="1" applyAlignment="1">
      <alignment horizontal="center"/>
    </xf>
    <xf numFmtId="0" fontId="13" fillId="0" borderId="25" xfId="0" applyFont="1" applyBorder="1"/>
    <xf numFmtId="0" fontId="13" fillId="6" borderId="1" xfId="0" applyFont="1" applyFill="1" applyBorder="1"/>
    <xf numFmtId="172" fontId="15" fillId="0" borderId="0" xfId="0" applyNumberFormat="1" applyFont="1"/>
    <xf numFmtId="0" fontId="35" fillId="0" borderId="0" xfId="0" applyFont="1"/>
    <xf numFmtId="172" fontId="13" fillId="0" borderId="0" xfId="0" applyNumberFormat="1" applyFont="1"/>
    <xf numFmtId="165" fontId="15" fillId="5" borderId="1" xfId="0" applyNumberFormat="1" applyFont="1" applyFill="1" applyBorder="1"/>
    <xf numFmtId="173" fontId="0" fillId="0" borderId="0" xfId="0" applyNumberFormat="1"/>
    <xf numFmtId="14" fontId="0" fillId="0" borderId="0" xfId="0" applyNumberFormat="1"/>
    <xf numFmtId="0" fontId="6" fillId="0" borderId="0" xfId="0" applyFont="1"/>
    <xf numFmtId="0" fontId="36" fillId="0" borderId="0" xfId="0" applyFont="1"/>
    <xf numFmtId="0" fontId="37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38" fillId="0" borderId="0" xfId="0" applyFont="1"/>
    <xf numFmtId="166" fontId="5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39" fillId="0" borderId="0" xfId="0" applyFont="1" applyAlignment="1">
      <alignment horizontal="left"/>
    </xf>
    <xf numFmtId="7" fontId="32" fillId="0" borderId="0" xfId="0" applyNumberFormat="1" applyFont="1" applyAlignment="1">
      <alignment horizontal="right" vertical="center" wrapText="1"/>
    </xf>
    <xf numFmtId="16" fontId="0" fillId="0" borderId="0" xfId="0" applyNumberFormat="1"/>
    <xf numFmtId="0" fontId="3" fillId="0" borderId="0" xfId="0" applyFont="1"/>
    <xf numFmtId="8" fontId="15" fillId="0" borderId="0" xfId="0" applyNumberFormat="1" applyFont="1"/>
    <xf numFmtId="6" fontId="15" fillId="0" borderId="0" xfId="0" applyNumberFormat="1" applyFont="1"/>
    <xf numFmtId="0" fontId="40" fillId="0" borderId="0" xfId="0" applyFont="1"/>
    <xf numFmtId="14" fontId="0" fillId="7" borderId="0" xfId="0" applyNumberFormat="1" applyFill="1"/>
    <xf numFmtId="0" fontId="0" fillId="7" borderId="0" xfId="0" applyFill="1"/>
    <xf numFmtId="166" fontId="2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1" fillId="0" borderId="0" xfId="0" applyFont="1"/>
    <xf numFmtId="0" fontId="13" fillId="0" borderId="3" xfId="0" applyFont="1" applyBorder="1" applyAlignment="1">
      <alignment horizontal="left" wrapText="1"/>
    </xf>
    <xf numFmtId="0" fontId="0" fillId="0" borderId="27" xfId="0" applyBorder="1"/>
    <xf numFmtId="0" fontId="0" fillId="0" borderId="26" xfId="0" applyBorder="1"/>
    <xf numFmtId="170" fontId="16" fillId="4" borderId="28" xfId="0" applyNumberFormat="1" applyFont="1" applyFill="1" applyBorder="1" applyAlignment="1">
      <alignment wrapText="1"/>
    </xf>
    <xf numFmtId="2" fontId="0" fillId="0" borderId="26" xfId="0" applyNumberFormat="1" applyBorder="1"/>
    <xf numFmtId="8" fontId="0" fillId="0" borderId="0" xfId="0" applyNumberFormat="1"/>
    <xf numFmtId="6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 wrapText="1"/>
    </xf>
    <xf numFmtId="0" fontId="27" fillId="0" borderId="3" xfId="0" applyFont="1" applyBorder="1" applyAlignment="1">
      <alignment horizontal="center" vertical="top"/>
    </xf>
    <xf numFmtId="0" fontId="28" fillId="0" borderId="4" xfId="0" applyFont="1" applyBorder="1"/>
    <xf numFmtId="0" fontId="28" fillId="0" borderId="5" xfId="0" applyFont="1" applyBorder="1"/>
    <xf numFmtId="0" fontId="16" fillId="0" borderId="6" xfId="0" applyFont="1" applyBorder="1" applyAlignment="1">
      <alignment horizontal="center" vertical="center" wrapText="1"/>
    </xf>
    <xf numFmtId="0" fontId="28" fillId="0" borderId="6" xfId="0" applyFont="1" applyBorder="1"/>
    <xf numFmtId="0" fontId="28" fillId="0" borderId="11" xfId="0" applyFont="1" applyBorder="1"/>
    <xf numFmtId="0" fontId="16" fillId="0" borderId="7" xfId="0" applyFont="1" applyBorder="1" applyAlignment="1">
      <alignment horizontal="center" vertical="center" wrapText="1"/>
    </xf>
    <xf numFmtId="0" fontId="28" fillId="0" borderId="7" xfId="0" applyFont="1" applyBorder="1"/>
    <xf numFmtId="0" fontId="16" fillId="0" borderId="0" xfId="0" applyFont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8" fillId="0" borderId="9" xfId="0" applyFont="1" applyBorder="1"/>
    <xf numFmtId="0" fontId="28" fillId="0" borderId="10" xfId="0" applyFont="1" applyBorder="1"/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left" vertical="top" wrapText="1"/>
    </xf>
    <xf numFmtId="169" fontId="16" fillId="0" borderId="9" xfId="0" applyNumberFormat="1" applyFont="1" applyBorder="1" applyAlignment="1">
      <alignment horizontal="center" vertical="center"/>
    </xf>
    <xf numFmtId="169" fontId="16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257175</xdr:colOff>
      <xdr:row>29</xdr:row>
      <xdr:rowOff>0</xdr:rowOff>
    </xdr:from>
    <xdr:ext cx="28575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257175</xdr:colOff>
      <xdr:row>9</xdr:row>
      <xdr:rowOff>133350</xdr:rowOff>
    </xdr:from>
    <xdr:ext cx="28575" cy="952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5160262" y="3732375"/>
          <a:ext cx="3714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57</xdr:row>
      <xdr:rowOff>0</xdr:rowOff>
    </xdr:from>
    <xdr:ext cx="28575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57</xdr:row>
      <xdr:rowOff>0</xdr:rowOff>
    </xdr:from>
    <xdr:ext cx="28575" cy="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</xdr:row>
      <xdr:rowOff>0</xdr:rowOff>
    </xdr:from>
    <xdr:ext cx="561975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065013" y="3651413"/>
          <a:ext cx="56197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01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619125</xdr:colOff>
      <xdr:row>5</xdr:row>
      <xdr:rowOff>0</xdr:rowOff>
    </xdr:from>
    <xdr:ext cx="7810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960238" y="3651413"/>
          <a:ext cx="7715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February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5</xdr:row>
      <xdr:rowOff>0</xdr:rowOff>
    </xdr:from>
    <xdr:ext cx="666750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5017388" y="3651413"/>
          <a:ext cx="6572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2020</a:t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</xdr:row>
      <xdr:rowOff>0</xdr:rowOff>
    </xdr:from>
    <xdr:ext cx="561975" cy="1905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5069775" y="3689513"/>
          <a:ext cx="5524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3</xdr:col>
      <xdr:colOff>619125</xdr:colOff>
      <xdr:row>4</xdr:row>
      <xdr:rowOff>0</xdr:rowOff>
    </xdr:from>
    <xdr:ext cx="781050" cy="18097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960238" y="3694275"/>
          <a:ext cx="7715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5</xdr:col>
      <xdr:colOff>257175</xdr:colOff>
      <xdr:row>4</xdr:row>
      <xdr:rowOff>0</xdr:rowOff>
    </xdr:from>
    <xdr:ext cx="666750" cy="1809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5017388" y="3694275"/>
          <a:ext cx="6572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Year 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4</xdr:row>
      <xdr:rowOff>0</xdr:rowOff>
    </xdr:from>
    <xdr:ext cx="590550" cy="1809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5055488" y="3694275"/>
          <a:ext cx="5810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4</xdr:row>
      <xdr:rowOff>0</xdr:rowOff>
    </xdr:from>
    <xdr:ext cx="809625" cy="1809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945950" y="3694275"/>
          <a:ext cx="80010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4</xdr:row>
      <xdr:rowOff>0</xdr:rowOff>
    </xdr:from>
    <xdr:ext cx="704850" cy="1809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4998338" y="3694275"/>
          <a:ext cx="6953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5</xdr:row>
      <xdr:rowOff>0</xdr:rowOff>
    </xdr:from>
    <xdr:ext cx="581025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5055488" y="3651413"/>
          <a:ext cx="5810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31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5</xdr:row>
      <xdr:rowOff>0</xdr:rowOff>
    </xdr:from>
    <xdr:ext cx="800100" cy="2667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4950713" y="3651413"/>
          <a:ext cx="79057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January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5</xdr:row>
      <xdr:rowOff>9525</xdr:rowOff>
    </xdr:from>
    <xdr:ext cx="704850" cy="2667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4998338" y="3651413"/>
          <a:ext cx="6953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2021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247650</xdr:colOff>
      <xdr:row>2</xdr:row>
      <xdr:rowOff>19050</xdr:rowOff>
    </xdr:from>
    <xdr:ext cx="1638300" cy="1085850"/>
    <xdr:pic>
      <xdr:nvPicPr>
        <xdr:cNvPr id="18" name="image1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257175</xdr:colOff>
      <xdr:row>29</xdr:row>
      <xdr:rowOff>0</xdr:rowOff>
    </xdr:from>
    <xdr:ext cx="28575" cy="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257175</xdr:colOff>
      <xdr:row>9</xdr:row>
      <xdr:rowOff>133350</xdr:rowOff>
    </xdr:from>
    <xdr:ext cx="28575" cy="952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 flipH="1">
          <a:off x="5160262" y="3732375"/>
          <a:ext cx="3714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57</xdr:row>
      <xdr:rowOff>0</xdr:rowOff>
    </xdr:from>
    <xdr:ext cx="28575" cy="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57</xdr:row>
      <xdr:rowOff>0</xdr:rowOff>
    </xdr:from>
    <xdr:ext cx="28575" cy="0"/>
    <xdr:sp macro="" textlink="">
      <xdr:nvSpPr>
        <xdr:cNvPr id="2" name="Shape 2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</xdr:row>
      <xdr:rowOff>0</xdr:rowOff>
    </xdr:from>
    <xdr:ext cx="561975" cy="26670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5065013" y="3651413"/>
          <a:ext cx="56197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01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619125</xdr:colOff>
      <xdr:row>5</xdr:row>
      <xdr:rowOff>0</xdr:rowOff>
    </xdr:from>
    <xdr:ext cx="781050" cy="26670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4960238" y="3651413"/>
          <a:ext cx="7715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February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5</xdr:row>
      <xdr:rowOff>0</xdr:rowOff>
    </xdr:from>
    <xdr:ext cx="666750" cy="26670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5017388" y="3651413"/>
          <a:ext cx="6572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2021</a:t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</xdr:row>
      <xdr:rowOff>0</xdr:rowOff>
    </xdr:from>
    <xdr:ext cx="561975" cy="19050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5069775" y="3689513"/>
          <a:ext cx="5524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3</xdr:col>
      <xdr:colOff>619125</xdr:colOff>
      <xdr:row>4</xdr:row>
      <xdr:rowOff>0</xdr:rowOff>
    </xdr:from>
    <xdr:ext cx="781050" cy="180975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4960238" y="3694275"/>
          <a:ext cx="7715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5</xdr:col>
      <xdr:colOff>257175</xdr:colOff>
      <xdr:row>4</xdr:row>
      <xdr:rowOff>0</xdr:rowOff>
    </xdr:from>
    <xdr:ext cx="666750" cy="18097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5017388" y="3694275"/>
          <a:ext cx="6572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Year 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4</xdr:row>
      <xdr:rowOff>0</xdr:rowOff>
    </xdr:from>
    <xdr:ext cx="590550" cy="18097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5055488" y="3694275"/>
          <a:ext cx="5810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4</xdr:row>
      <xdr:rowOff>0</xdr:rowOff>
    </xdr:from>
    <xdr:ext cx="809625" cy="180975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/>
      </xdr:nvSpPr>
      <xdr:spPr>
        <a:xfrm>
          <a:off x="4945950" y="3694275"/>
          <a:ext cx="80010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4</xdr:row>
      <xdr:rowOff>0</xdr:rowOff>
    </xdr:from>
    <xdr:ext cx="704850" cy="180975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/>
      </xdr:nvSpPr>
      <xdr:spPr>
        <a:xfrm>
          <a:off x="4998338" y="3694275"/>
          <a:ext cx="6953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5</xdr:row>
      <xdr:rowOff>0</xdr:rowOff>
    </xdr:from>
    <xdr:ext cx="581025" cy="266700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/>
      </xdr:nvSpPr>
      <xdr:spPr>
        <a:xfrm>
          <a:off x="5055488" y="3651413"/>
          <a:ext cx="5810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31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5</xdr:row>
      <xdr:rowOff>0</xdr:rowOff>
    </xdr:from>
    <xdr:ext cx="800100" cy="26670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/>
      </xdr:nvSpPr>
      <xdr:spPr>
        <a:xfrm>
          <a:off x="4950713" y="3651413"/>
          <a:ext cx="79057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January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5</xdr:row>
      <xdr:rowOff>9525</xdr:rowOff>
    </xdr:from>
    <xdr:ext cx="704850" cy="266700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/>
      </xdr:nvSpPr>
      <xdr:spPr>
        <a:xfrm>
          <a:off x="4998338" y="3651413"/>
          <a:ext cx="6953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2022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247650</xdr:colOff>
      <xdr:row>2</xdr:row>
      <xdr:rowOff>19050</xdr:rowOff>
    </xdr:from>
    <xdr:ext cx="1638300" cy="13049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257175</xdr:colOff>
      <xdr:row>29</xdr:row>
      <xdr:rowOff>0</xdr:rowOff>
    </xdr:from>
    <xdr:ext cx="28575" cy="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257175</xdr:colOff>
      <xdr:row>9</xdr:row>
      <xdr:rowOff>133350</xdr:rowOff>
    </xdr:from>
    <xdr:ext cx="28575" cy="952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 flipH="1">
          <a:off x="5160262" y="3732375"/>
          <a:ext cx="3714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57</xdr:row>
      <xdr:rowOff>0</xdr:rowOff>
    </xdr:from>
    <xdr:ext cx="28575" cy="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57</xdr:row>
      <xdr:rowOff>0</xdr:rowOff>
    </xdr:from>
    <xdr:ext cx="28575" cy="0"/>
    <xdr:sp macro="" textlink="">
      <xdr:nvSpPr>
        <xdr:cNvPr id="2" name="Shape 20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</xdr:row>
      <xdr:rowOff>0</xdr:rowOff>
    </xdr:from>
    <xdr:ext cx="561975" cy="266700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5065013" y="3651413"/>
          <a:ext cx="56197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01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619125</xdr:colOff>
      <xdr:row>5</xdr:row>
      <xdr:rowOff>0</xdr:rowOff>
    </xdr:from>
    <xdr:ext cx="781050" cy="266700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4960238" y="3651413"/>
          <a:ext cx="7715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February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5</xdr:row>
      <xdr:rowOff>0</xdr:rowOff>
    </xdr:from>
    <xdr:ext cx="666750" cy="266700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5017388" y="3651413"/>
          <a:ext cx="6572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2022</a:t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</xdr:row>
      <xdr:rowOff>0</xdr:rowOff>
    </xdr:from>
    <xdr:ext cx="561975" cy="190500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5069775" y="3689513"/>
          <a:ext cx="5524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3</xdr:col>
      <xdr:colOff>619125</xdr:colOff>
      <xdr:row>4</xdr:row>
      <xdr:rowOff>0</xdr:rowOff>
    </xdr:from>
    <xdr:ext cx="781050" cy="180975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4960238" y="3694275"/>
          <a:ext cx="7715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5</xdr:col>
      <xdr:colOff>257175</xdr:colOff>
      <xdr:row>4</xdr:row>
      <xdr:rowOff>0</xdr:rowOff>
    </xdr:from>
    <xdr:ext cx="666750" cy="180975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5017388" y="3694275"/>
          <a:ext cx="6572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Year 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4</xdr:row>
      <xdr:rowOff>0</xdr:rowOff>
    </xdr:from>
    <xdr:ext cx="590550" cy="180975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5055488" y="3694275"/>
          <a:ext cx="5810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4</xdr:row>
      <xdr:rowOff>0</xdr:rowOff>
    </xdr:from>
    <xdr:ext cx="809625" cy="180975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4945950" y="3694275"/>
          <a:ext cx="80010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4</xdr:row>
      <xdr:rowOff>0</xdr:rowOff>
    </xdr:from>
    <xdr:ext cx="704850" cy="180975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4998338" y="3694275"/>
          <a:ext cx="6953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5</xdr:row>
      <xdr:rowOff>0</xdr:rowOff>
    </xdr:from>
    <xdr:ext cx="581025" cy="266700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5055488" y="3651413"/>
          <a:ext cx="5810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31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5</xdr:row>
      <xdr:rowOff>0</xdr:rowOff>
    </xdr:from>
    <xdr:ext cx="800100" cy="266700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4950713" y="3651413"/>
          <a:ext cx="79057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January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5</xdr:row>
      <xdr:rowOff>9525</xdr:rowOff>
    </xdr:from>
    <xdr:ext cx="704850" cy="266700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4998338" y="3651413"/>
          <a:ext cx="6953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2023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247650</xdr:colOff>
      <xdr:row>2</xdr:row>
      <xdr:rowOff>19050</xdr:rowOff>
    </xdr:from>
    <xdr:ext cx="1638300" cy="13049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257175</xdr:colOff>
      <xdr:row>30</xdr:row>
      <xdr:rowOff>0</xdr:rowOff>
    </xdr:from>
    <xdr:ext cx="28575" cy="0"/>
    <xdr:sp macro="" textlink="">
      <xdr:nvSpPr>
        <xdr:cNvPr id="19" name="Shape 18">
          <a:extLst>
            <a:ext uri="{FF2B5EF4-FFF2-40B4-BE49-F238E27FC236}">
              <a16:creationId xmlns:a16="http://schemas.microsoft.com/office/drawing/2014/main" id="{0BABAFB1-2C7A-4D8A-B16C-85FF74590901}"/>
            </a:ext>
          </a:extLst>
        </xdr:cNvPr>
        <xdr:cNvSpPr/>
      </xdr:nvSpPr>
      <xdr:spPr>
        <a:xfrm rot="10800000">
          <a:off x="7023735" y="6454140"/>
          <a:ext cx="285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257175</xdr:colOff>
      <xdr:row>9</xdr:row>
      <xdr:rowOff>133350</xdr:rowOff>
    </xdr:from>
    <xdr:ext cx="28575" cy="95250"/>
    <xdr:sp macro="" textlink="">
      <xdr:nvSpPr>
        <xdr:cNvPr id="20" name="Shape 19">
          <a:extLst>
            <a:ext uri="{FF2B5EF4-FFF2-40B4-BE49-F238E27FC236}">
              <a16:creationId xmlns:a16="http://schemas.microsoft.com/office/drawing/2014/main" id="{4F863DBE-6872-4F88-9877-AF55C238B016}"/>
            </a:ext>
          </a:extLst>
        </xdr:cNvPr>
        <xdr:cNvSpPr/>
      </xdr:nvSpPr>
      <xdr:spPr>
        <a:xfrm flipH="1">
          <a:off x="7023735" y="2183130"/>
          <a:ext cx="285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58</xdr:row>
      <xdr:rowOff>0</xdr:rowOff>
    </xdr:from>
    <xdr:ext cx="28575" cy="0"/>
    <xdr:sp macro="" textlink="">
      <xdr:nvSpPr>
        <xdr:cNvPr id="21" name="Shape 20">
          <a:extLst>
            <a:ext uri="{FF2B5EF4-FFF2-40B4-BE49-F238E27FC236}">
              <a16:creationId xmlns:a16="http://schemas.microsoft.com/office/drawing/2014/main" id="{55A025FC-9A0C-4357-908C-0DA324388409}"/>
            </a:ext>
          </a:extLst>
        </xdr:cNvPr>
        <xdr:cNvSpPr/>
      </xdr:nvSpPr>
      <xdr:spPr>
        <a:xfrm rot="10800000">
          <a:off x="8195310" y="12809220"/>
          <a:ext cx="285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58</xdr:row>
      <xdr:rowOff>0</xdr:rowOff>
    </xdr:from>
    <xdr:ext cx="28575" cy="0"/>
    <xdr:sp macro="" textlink="">
      <xdr:nvSpPr>
        <xdr:cNvPr id="22" name="Shape 20">
          <a:extLst>
            <a:ext uri="{FF2B5EF4-FFF2-40B4-BE49-F238E27FC236}">
              <a16:creationId xmlns:a16="http://schemas.microsoft.com/office/drawing/2014/main" id="{64391FF8-7510-4ADC-9C61-5C31287A7AA1}"/>
            </a:ext>
          </a:extLst>
        </xdr:cNvPr>
        <xdr:cNvSpPr/>
      </xdr:nvSpPr>
      <xdr:spPr>
        <a:xfrm rot="10800000">
          <a:off x="8195310" y="12809220"/>
          <a:ext cx="285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</xdr:row>
      <xdr:rowOff>0</xdr:rowOff>
    </xdr:from>
    <xdr:ext cx="561975" cy="266700"/>
    <xdr:sp macro="" textlink="">
      <xdr:nvSpPr>
        <xdr:cNvPr id="23" name="Shape 33">
          <a:extLst>
            <a:ext uri="{FF2B5EF4-FFF2-40B4-BE49-F238E27FC236}">
              <a16:creationId xmlns:a16="http://schemas.microsoft.com/office/drawing/2014/main" id="{B3C9C8B7-07F3-4A2D-8937-3A1A3CE18551}"/>
            </a:ext>
          </a:extLst>
        </xdr:cNvPr>
        <xdr:cNvSpPr txBox="1"/>
      </xdr:nvSpPr>
      <xdr:spPr>
        <a:xfrm>
          <a:off x="3543300" y="1303020"/>
          <a:ext cx="561975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01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619125</xdr:colOff>
      <xdr:row>5</xdr:row>
      <xdr:rowOff>0</xdr:rowOff>
    </xdr:from>
    <xdr:ext cx="781050" cy="266700"/>
    <xdr:sp macro="" textlink="">
      <xdr:nvSpPr>
        <xdr:cNvPr id="24" name="Shape 34">
          <a:extLst>
            <a:ext uri="{FF2B5EF4-FFF2-40B4-BE49-F238E27FC236}">
              <a16:creationId xmlns:a16="http://schemas.microsoft.com/office/drawing/2014/main" id="{E29D530F-9201-41C8-91C6-2904A866430B}"/>
            </a:ext>
          </a:extLst>
        </xdr:cNvPr>
        <xdr:cNvSpPr txBox="1"/>
      </xdr:nvSpPr>
      <xdr:spPr>
        <a:xfrm>
          <a:off x="4162425" y="1303020"/>
          <a:ext cx="78105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February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5</xdr:row>
      <xdr:rowOff>0</xdr:rowOff>
    </xdr:from>
    <xdr:ext cx="666750" cy="266700"/>
    <xdr:sp macro="" textlink="">
      <xdr:nvSpPr>
        <xdr:cNvPr id="25" name="Shape 35">
          <a:extLst>
            <a:ext uri="{FF2B5EF4-FFF2-40B4-BE49-F238E27FC236}">
              <a16:creationId xmlns:a16="http://schemas.microsoft.com/office/drawing/2014/main" id="{D959FD23-DFD4-4F6B-8F6C-B661FE4A4081}"/>
            </a:ext>
          </a:extLst>
        </xdr:cNvPr>
        <xdr:cNvSpPr txBox="1"/>
      </xdr:nvSpPr>
      <xdr:spPr>
        <a:xfrm>
          <a:off x="4989195" y="1303020"/>
          <a:ext cx="66675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2023</a:t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</xdr:row>
      <xdr:rowOff>0</xdr:rowOff>
    </xdr:from>
    <xdr:ext cx="561975" cy="190500"/>
    <xdr:sp macro="" textlink="">
      <xdr:nvSpPr>
        <xdr:cNvPr id="26" name="Shape 36">
          <a:extLst>
            <a:ext uri="{FF2B5EF4-FFF2-40B4-BE49-F238E27FC236}">
              <a16:creationId xmlns:a16="http://schemas.microsoft.com/office/drawing/2014/main" id="{66AA06FF-9966-4B89-AD51-8BD0A45D5558}"/>
            </a:ext>
          </a:extLst>
        </xdr:cNvPr>
        <xdr:cNvSpPr txBox="1"/>
      </xdr:nvSpPr>
      <xdr:spPr>
        <a:xfrm>
          <a:off x="3543300" y="1097280"/>
          <a:ext cx="561975" cy="1905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3</xdr:col>
      <xdr:colOff>619125</xdr:colOff>
      <xdr:row>4</xdr:row>
      <xdr:rowOff>0</xdr:rowOff>
    </xdr:from>
    <xdr:ext cx="781050" cy="180975"/>
    <xdr:sp macro="" textlink="">
      <xdr:nvSpPr>
        <xdr:cNvPr id="27" name="Shape 37">
          <a:extLst>
            <a:ext uri="{FF2B5EF4-FFF2-40B4-BE49-F238E27FC236}">
              <a16:creationId xmlns:a16="http://schemas.microsoft.com/office/drawing/2014/main" id="{4527087B-2F96-4866-9CC3-79C8BD9828EB}"/>
            </a:ext>
          </a:extLst>
        </xdr:cNvPr>
        <xdr:cNvSpPr txBox="1"/>
      </xdr:nvSpPr>
      <xdr:spPr>
        <a:xfrm>
          <a:off x="4162425" y="1097280"/>
          <a:ext cx="7810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5</xdr:col>
      <xdr:colOff>257175</xdr:colOff>
      <xdr:row>4</xdr:row>
      <xdr:rowOff>0</xdr:rowOff>
    </xdr:from>
    <xdr:ext cx="666750" cy="180975"/>
    <xdr:sp macro="" textlink="">
      <xdr:nvSpPr>
        <xdr:cNvPr id="28" name="Shape 38">
          <a:extLst>
            <a:ext uri="{FF2B5EF4-FFF2-40B4-BE49-F238E27FC236}">
              <a16:creationId xmlns:a16="http://schemas.microsoft.com/office/drawing/2014/main" id="{9E538615-ABC4-4F77-808F-490A74B904E4}"/>
            </a:ext>
          </a:extLst>
        </xdr:cNvPr>
        <xdr:cNvSpPr txBox="1"/>
      </xdr:nvSpPr>
      <xdr:spPr>
        <a:xfrm>
          <a:off x="4989195" y="1097280"/>
          <a:ext cx="6667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Year 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4</xdr:row>
      <xdr:rowOff>0</xdr:rowOff>
    </xdr:from>
    <xdr:ext cx="590550" cy="180975"/>
    <xdr:sp macro="" textlink="">
      <xdr:nvSpPr>
        <xdr:cNvPr id="29" name="Shape 39">
          <a:extLst>
            <a:ext uri="{FF2B5EF4-FFF2-40B4-BE49-F238E27FC236}">
              <a16:creationId xmlns:a16="http://schemas.microsoft.com/office/drawing/2014/main" id="{1CCEC07D-C5A7-4333-9632-529A45F0B174}"/>
            </a:ext>
          </a:extLst>
        </xdr:cNvPr>
        <xdr:cNvSpPr txBox="1"/>
      </xdr:nvSpPr>
      <xdr:spPr>
        <a:xfrm>
          <a:off x="5890260" y="1097280"/>
          <a:ext cx="5905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4</xdr:row>
      <xdr:rowOff>0</xdr:rowOff>
    </xdr:from>
    <xdr:ext cx="809625" cy="180975"/>
    <xdr:sp macro="" textlink="">
      <xdr:nvSpPr>
        <xdr:cNvPr id="30" name="Shape 40">
          <a:extLst>
            <a:ext uri="{FF2B5EF4-FFF2-40B4-BE49-F238E27FC236}">
              <a16:creationId xmlns:a16="http://schemas.microsoft.com/office/drawing/2014/main" id="{FF0C77B4-5B31-421B-968A-A9A7CA215904}"/>
            </a:ext>
          </a:extLst>
        </xdr:cNvPr>
        <xdr:cNvSpPr txBox="1"/>
      </xdr:nvSpPr>
      <xdr:spPr>
        <a:xfrm>
          <a:off x="6528435" y="1097280"/>
          <a:ext cx="809625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4</xdr:row>
      <xdr:rowOff>0</xdr:rowOff>
    </xdr:from>
    <xdr:ext cx="704850" cy="180975"/>
    <xdr:sp macro="" textlink="">
      <xdr:nvSpPr>
        <xdr:cNvPr id="31" name="Shape 41">
          <a:extLst>
            <a:ext uri="{FF2B5EF4-FFF2-40B4-BE49-F238E27FC236}">
              <a16:creationId xmlns:a16="http://schemas.microsoft.com/office/drawing/2014/main" id="{6B3095F3-72C8-4998-A1D7-0DF8C412541C}"/>
            </a:ext>
          </a:extLst>
        </xdr:cNvPr>
        <xdr:cNvSpPr txBox="1"/>
      </xdr:nvSpPr>
      <xdr:spPr>
        <a:xfrm>
          <a:off x="7378065" y="1097280"/>
          <a:ext cx="7048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5</xdr:row>
      <xdr:rowOff>0</xdr:rowOff>
    </xdr:from>
    <xdr:ext cx="581025" cy="266700"/>
    <xdr:sp macro="" textlink="">
      <xdr:nvSpPr>
        <xdr:cNvPr id="32" name="Shape 42">
          <a:extLst>
            <a:ext uri="{FF2B5EF4-FFF2-40B4-BE49-F238E27FC236}">
              <a16:creationId xmlns:a16="http://schemas.microsoft.com/office/drawing/2014/main" id="{E59AB305-92D9-4E7B-B36B-5CBF3596564F}"/>
            </a:ext>
          </a:extLst>
        </xdr:cNvPr>
        <xdr:cNvSpPr txBox="1"/>
      </xdr:nvSpPr>
      <xdr:spPr>
        <a:xfrm>
          <a:off x="5890260" y="1303020"/>
          <a:ext cx="581025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31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5</xdr:row>
      <xdr:rowOff>0</xdr:rowOff>
    </xdr:from>
    <xdr:ext cx="800100" cy="266700"/>
    <xdr:sp macro="" textlink="">
      <xdr:nvSpPr>
        <xdr:cNvPr id="33" name="Shape 43">
          <a:extLst>
            <a:ext uri="{FF2B5EF4-FFF2-40B4-BE49-F238E27FC236}">
              <a16:creationId xmlns:a16="http://schemas.microsoft.com/office/drawing/2014/main" id="{85944702-CC93-4876-9A04-8E5977AC3002}"/>
            </a:ext>
          </a:extLst>
        </xdr:cNvPr>
        <xdr:cNvSpPr txBox="1"/>
      </xdr:nvSpPr>
      <xdr:spPr>
        <a:xfrm>
          <a:off x="6528435" y="1303020"/>
          <a:ext cx="80010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January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5</xdr:row>
      <xdr:rowOff>9525</xdr:rowOff>
    </xdr:from>
    <xdr:ext cx="704850" cy="266700"/>
    <xdr:sp macro="" textlink="">
      <xdr:nvSpPr>
        <xdr:cNvPr id="34" name="Shape 44">
          <a:extLst>
            <a:ext uri="{FF2B5EF4-FFF2-40B4-BE49-F238E27FC236}">
              <a16:creationId xmlns:a16="http://schemas.microsoft.com/office/drawing/2014/main" id="{5048AD04-508C-46BD-94AF-C05AC0D45ED8}"/>
            </a:ext>
          </a:extLst>
        </xdr:cNvPr>
        <xdr:cNvSpPr txBox="1"/>
      </xdr:nvSpPr>
      <xdr:spPr>
        <a:xfrm>
          <a:off x="7378065" y="1312545"/>
          <a:ext cx="70485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2024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209550</xdr:colOff>
      <xdr:row>0</xdr:row>
      <xdr:rowOff>182881</xdr:rowOff>
    </xdr:from>
    <xdr:ext cx="1238250" cy="929640"/>
    <xdr:pic>
      <xdr:nvPicPr>
        <xdr:cNvPr id="35" name="image1.png">
          <a:extLst>
            <a:ext uri="{FF2B5EF4-FFF2-40B4-BE49-F238E27FC236}">
              <a16:creationId xmlns:a16="http://schemas.microsoft.com/office/drawing/2014/main" id="{F639CA74-39EB-49D5-8F95-3363670EA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182881"/>
          <a:ext cx="1238250" cy="92964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257175</xdr:colOff>
      <xdr:row>30</xdr:row>
      <xdr:rowOff>0</xdr:rowOff>
    </xdr:from>
    <xdr:ext cx="28575" cy="0"/>
    <xdr:sp macro="" textlink="">
      <xdr:nvSpPr>
        <xdr:cNvPr id="19" name="Shape 18">
          <a:extLst>
            <a:ext uri="{FF2B5EF4-FFF2-40B4-BE49-F238E27FC236}">
              <a16:creationId xmlns:a16="http://schemas.microsoft.com/office/drawing/2014/main" id="{5EC71B95-F365-4DBD-A47E-495ABDA84E80}"/>
            </a:ext>
          </a:extLst>
        </xdr:cNvPr>
        <xdr:cNvSpPr/>
      </xdr:nvSpPr>
      <xdr:spPr>
        <a:xfrm rot="10800000">
          <a:off x="5621655" y="13228320"/>
          <a:ext cx="285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257175</xdr:colOff>
      <xdr:row>9</xdr:row>
      <xdr:rowOff>133350</xdr:rowOff>
    </xdr:from>
    <xdr:ext cx="28575" cy="95250"/>
    <xdr:sp macro="" textlink="">
      <xdr:nvSpPr>
        <xdr:cNvPr id="20" name="Shape 19">
          <a:extLst>
            <a:ext uri="{FF2B5EF4-FFF2-40B4-BE49-F238E27FC236}">
              <a16:creationId xmlns:a16="http://schemas.microsoft.com/office/drawing/2014/main" id="{D51B5200-C928-46D2-A0F0-E7B87BCA3664}"/>
            </a:ext>
          </a:extLst>
        </xdr:cNvPr>
        <xdr:cNvSpPr/>
      </xdr:nvSpPr>
      <xdr:spPr>
        <a:xfrm flipH="1">
          <a:off x="5621655" y="3409950"/>
          <a:ext cx="285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58</xdr:row>
      <xdr:rowOff>0</xdr:rowOff>
    </xdr:from>
    <xdr:ext cx="28575" cy="0"/>
    <xdr:sp macro="" textlink="">
      <xdr:nvSpPr>
        <xdr:cNvPr id="21" name="Shape 20">
          <a:extLst>
            <a:ext uri="{FF2B5EF4-FFF2-40B4-BE49-F238E27FC236}">
              <a16:creationId xmlns:a16="http://schemas.microsoft.com/office/drawing/2014/main" id="{D87D832E-0A15-4F53-98A7-1FF0265CCDEA}"/>
            </a:ext>
          </a:extLst>
        </xdr:cNvPr>
        <xdr:cNvSpPr/>
      </xdr:nvSpPr>
      <xdr:spPr>
        <a:xfrm rot="10800000">
          <a:off x="6877050" y="26822400"/>
          <a:ext cx="285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58</xdr:row>
      <xdr:rowOff>0</xdr:rowOff>
    </xdr:from>
    <xdr:ext cx="28575" cy="0"/>
    <xdr:sp macro="" textlink="">
      <xdr:nvSpPr>
        <xdr:cNvPr id="22" name="Shape 20">
          <a:extLst>
            <a:ext uri="{FF2B5EF4-FFF2-40B4-BE49-F238E27FC236}">
              <a16:creationId xmlns:a16="http://schemas.microsoft.com/office/drawing/2014/main" id="{0CCB8B60-351A-4890-A8F3-2BA90E658F39}"/>
            </a:ext>
          </a:extLst>
        </xdr:cNvPr>
        <xdr:cNvSpPr/>
      </xdr:nvSpPr>
      <xdr:spPr>
        <a:xfrm rot="10800000">
          <a:off x="6877050" y="26822400"/>
          <a:ext cx="285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</xdr:row>
      <xdr:rowOff>0</xdr:rowOff>
    </xdr:from>
    <xdr:ext cx="561975" cy="266700"/>
    <xdr:sp macro="" textlink="">
      <xdr:nvSpPr>
        <xdr:cNvPr id="23" name="Shape 33">
          <a:extLst>
            <a:ext uri="{FF2B5EF4-FFF2-40B4-BE49-F238E27FC236}">
              <a16:creationId xmlns:a16="http://schemas.microsoft.com/office/drawing/2014/main" id="{A1298749-D8D1-4712-9D20-835B465936FF}"/>
            </a:ext>
          </a:extLst>
        </xdr:cNvPr>
        <xdr:cNvSpPr txBox="1"/>
      </xdr:nvSpPr>
      <xdr:spPr>
        <a:xfrm>
          <a:off x="2011680" y="1691640"/>
          <a:ext cx="561975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01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619125</xdr:colOff>
      <xdr:row>5</xdr:row>
      <xdr:rowOff>0</xdr:rowOff>
    </xdr:from>
    <xdr:ext cx="781050" cy="266700"/>
    <xdr:sp macro="" textlink="">
      <xdr:nvSpPr>
        <xdr:cNvPr id="24" name="Shape 34">
          <a:extLst>
            <a:ext uri="{FF2B5EF4-FFF2-40B4-BE49-F238E27FC236}">
              <a16:creationId xmlns:a16="http://schemas.microsoft.com/office/drawing/2014/main" id="{97914316-A693-446C-B734-79C44D837C55}"/>
            </a:ext>
          </a:extLst>
        </xdr:cNvPr>
        <xdr:cNvSpPr txBox="1"/>
      </xdr:nvSpPr>
      <xdr:spPr>
        <a:xfrm>
          <a:off x="2630805" y="1691640"/>
          <a:ext cx="78105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February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5</xdr:row>
      <xdr:rowOff>0</xdr:rowOff>
    </xdr:from>
    <xdr:ext cx="666750" cy="266700"/>
    <xdr:sp macro="" textlink="">
      <xdr:nvSpPr>
        <xdr:cNvPr id="25" name="Shape 35">
          <a:extLst>
            <a:ext uri="{FF2B5EF4-FFF2-40B4-BE49-F238E27FC236}">
              <a16:creationId xmlns:a16="http://schemas.microsoft.com/office/drawing/2014/main" id="{CAA00845-D130-42DE-9984-188AADBEC0A8}"/>
            </a:ext>
          </a:extLst>
        </xdr:cNvPr>
        <xdr:cNvSpPr txBox="1"/>
      </xdr:nvSpPr>
      <xdr:spPr>
        <a:xfrm>
          <a:off x="3609975" y="1691640"/>
          <a:ext cx="66675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2024</a:t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</xdr:row>
      <xdr:rowOff>0</xdr:rowOff>
    </xdr:from>
    <xdr:ext cx="561975" cy="190500"/>
    <xdr:sp macro="" textlink="">
      <xdr:nvSpPr>
        <xdr:cNvPr id="26" name="Shape 36">
          <a:extLst>
            <a:ext uri="{FF2B5EF4-FFF2-40B4-BE49-F238E27FC236}">
              <a16:creationId xmlns:a16="http://schemas.microsoft.com/office/drawing/2014/main" id="{B8C18FCD-C792-41B1-A63A-8832EAB24099}"/>
            </a:ext>
          </a:extLst>
        </xdr:cNvPr>
        <xdr:cNvSpPr txBox="1"/>
      </xdr:nvSpPr>
      <xdr:spPr>
        <a:xfrm>
          <a:off x="2011680" y="1424940"/>
          <a:ext cx="561975" cy="1905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3</xdr:col>
      <xdr:colOff>619125</xdr:colOff>
      <xdr:row>4</xdr:row>
      <xdr:rowOff>0</xdr:rowOff>
    </xdr:from>
    <xdr:ext cx="781050" cy="180975"/>
    <xdr:sp macro="" textlink="">
      <xdr:nvSpPr>
        <xdr:cNvPr id="27" name="Shape 37">
          <a:extLst>
            <a:ext uri="{FF2B5EF4-FFF2-40B4-BE49-F238E27FC236}">
              <a16:creationId xmlns:a16="http://schemas.microsoft.com/office/drawing/2014/main" id="{AB065F74-D6E3-453C-8161-41E9D4B4E0C8}"/>
            </a:ext>
          </a:extLst>
        </xdr:cNvPr>
        <xdr:cNvSpPr txBox="1"/>
      </xdr:nvSpPr>
      <xdr:spPr>
        <a:xfrm>
          <a:off x="2630805" y="1424940"/>
          <a:ext cx="7810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5</xdr:col>
      <xdr:colOff>257175</xdr:colOff>
      <xdr:row>4</xdr:row>
      <xdr:rowOff>0</xdr:rowOff>
    </xdr:from>
    <xdr:ext cx="666750" cy="180975"/>
    <xdr:sp macro="" textlink="">
      <xdr:nvSpPr>
        <xdr:cNvPr id="28" name="Shape 38">
          <a:extLst>
            <a:ext uri="{FF2B5EF4-FFF2-40B4-BE49-F238E27FC236}">
              <a16:creationId xmlns:a16="http://schemas.microsoft.com/office/drawing/2014/main" id="{368C955E-FEC3-42A1-B841-580A23983851}"/>
            </a:ext>
          </a:extLst>
        </xdr:cNvPr>
        <xdr:cNvSpPr txBox="1"/>
      </xdr:nvSpPr>
      <xdr:spPr>
        <a:xfrm>
          <a:off x="3609975" y="1424940"/>
          <a:ext cx="6667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Year 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4</xdr:row>
      <xdr:rowOff>0</xdr:rowOff>
    </xdr:from>
    <xdr:ext cx="590550" cy="180975"/>
    <xdr:sp macro="" textlink="">
      <xdr:nvSpPr>
        <xdr:cNvPr id="29" name="Shape 39">
          <a:extLst>
            <a:ext uri="{FF2B5EF4-FFF2-40B4-BE49-F238E27FC236}">
              <a16:creationId xmlns:a16="http://schemas.microsoft.com/office/drawing/2014/main" id="{147B1D16-E3A0-4BCC-9AC4-AD3D4A93C6D4}"/>
            </a:ext>
          </a:extLst>
        </xdr:cNvPr>
        <xdr:cNvSpPr txBox="1"/>
      </xdr:nvSpPr>
      <xdr:spPr>
        <a:xfrm>
          <a:off x="4693920" y="1424940"/>
          <a:ext cx="5905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4</xdr:row>
      <xdr:rowOff>0</xdr:rowOff>
    </xdr:from>
    <xdr:ext cx="809625" cy="180975"/>
    <xdr:sp macro="" textlink="">
      <xdr:nvSpPr>
        <xdr:cNvPr id="30" name="Shape 40">
          <a:extLst>
            <a:ext uri="{FF2B5EF4-FFF2-40B4-BE49-F238E27FC236}">
              <a16:creationId xmlns:a16="http://schemas.microsoft.com/office/drawing/2014/main" id="{F0C6495C-0C68-4481-B69D-A011CAA222D8}"/>
            </a:ext>
          </a:extLst>
        </xdr:cNvPr>
        <xdr:cNvSpPr txBox="1"/>
      </xdr:nvSpPr>
      <xdr:spPr>
        <a:xfrm>
          <a:off x="5332095" y="1424940"/>
          <a:ext cx="809625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4</xdr:row>
      <xdr:rowOff>0</xdr:rowOff>
    </xdr:from>
    <xdr:ext cx="704850" cy="180975"/>
    <xdr:sp macro="" textlink="">
      <xdr:nvSpPr>
        <xdr:cNvPr id="31" name="Shape 41">
          <a:extLst>
            <a:ext uri="{FF2B5EF4-FFF2-40B4-BE49-F238E27FC236}">
              <a16:creationId xmlns:a16="http://schemas.microsoft.com/office/drawing/2014/main" id="{4CA4CE48-0BFB-4B5B-B1FD-2922E98CDAA1}"/>
            </a:ext>
          </a:extLst>
        </xdr:cNvPr>
        <xdr:cNvSpPr txBox="1"/>
      </xdr:nvSpPr>
      <xdr:spPr>
        <a:xfrm>
          <a:off x="6387465" y="1424940"/>
          <a:ext cx="7048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5</xdr:row>
      <xdr:rowOff>0</xdr:rowOff>
    </xdr:from>
    <xdr:ext cx="581025" cy="266700"/>
    <xdr:sp macro="" textlink="">
      <xdr:nvSpPr>
        <xdr:cNvPr id="32" name="Shape 42">
          <a:extLst>
            <a:ext uri="{FF2B5EF4-FFF2-40B4-BE49-F238E27FC236}">
              <a16:creationId xmlns:a16="http://schemas.microsoft.com/office/drawing/2014/main" id="{A7614502-C2F3-42AA-AB73-735FD0582DB8}"/>
            </a:ext>
          </a:extLst>
        </xdr:cNvPr>
        <xdr:cNvSpPr txBox="1"/>
      </xdr:nvSpPr>
      <xdr:spPr>
        <a:xfrm>
          <a:off x="4693920" y="1691640"/>
          <a:ext cx="581025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31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5</xdr:row>
      <xdr:rowOff>0</xdr:rowOff>
    </xdr:from>
    <xdr:ext cx="800100" cy="266700"/>
    <xdr:sp macro="" textlink="">
      <xdr:nvSpPr>
        <xdr:cNvPr id="33" name="Shape 43">
          <a:extLst>
            <a:ext uri="{FF2B5EF4-FFF2-40B4-BE49-F238E27FC236}">
              <a16:creationId xmlns:a16="http://schemas.microsoft.com/office/drawing/2014/main" id="{64950E2E-EBCF-422D-9AF2-DE7A83F76506}"/>
            </a:ext>
          </a:extLst>
        </xdr:cNvPr>
        <xdr:cNvSpPr txBox="1"/>
      </xdr:nvSpPr>
      <xdr:spPr>
        <a:xfrm>
          <a:off x="5332095" y="1691640"/>
          <a:ext cx="80010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January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5</xdr:row>
      <xdr:rowOff>9525</xdr:rowOff>
    </xdr:from>
    <xdr:ext cx="704850" cy="266700"/>
    <xdr:sp macro="" textlink="">
      <xdr:nvSpPr>
        <xdr:cNvPr id="34" name="Shape 44">
          <a:extLst>
            <a:ext uri="{FF2B5EF4-FFF2-40B4-BE49-F238E27FC236}">
              <a16:creationId xmlns:a16="http://schemas.microsoft.com/office/drawing/2014/main" id="{B36BD419-A7FB-4206-B481-FCC366D9C90B}"/>
            </a:ext>
          </a:extLst>
        </xdr:cNvPr>
        <xdr:cNvSpPr txBox="1"/>
      </xdr:nvSpPr>
      <xdr:spPr>
        <a:xfrm>
          <a:off x="6387465" y="1701165"/>
          <a:ext cx="70485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2025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285750</xdr:colOff>
      <xdr:row>0</xdr:row>
      <xdr:rowOff>121921</xdr:rowOff>
    </xdr:from>
    <xdr:ext cx="1238250" cy="929640"/>
    <xdr:pic>
      <xdr:nvPicPr>
        <xdr:cNvPr id="35" name="image1.png">
          <a:extLst>
            <a:ext uri="{FF2B5EF4-FFF2-40B4-BE49-F238E27FC236}">
              <a16:creationId xmlns:a16="http://schemas.microsoft.com/office/drawing/2014/main" id="{5326C002-865A-47DB-B5CA-4063620E2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121921"/>
          <a:ext cx="1238250" cy="92964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257175</xdr:colOff>
      <xdr:row>31</xdr:row>
      <xdr:rowOff>0</xdr:rowOff>
    </xdr:from>
    <xdr:ext cx="28575" cy="0"/>
    <xdr:sp macro="" textlink="">
      <xdr:nvSpPr>
        <xdr:cNvPr id="19" name="Shape 18">
          <a:extLst>
            <a:ext uri="{FF2B5EF4-FFF2-40B4-BE49-F238E27FC236}">
              <a16:creationId xmlns:a16="http://schemas.microsoft.com/office/drawing/2014/main" id="{3D875874-05C6-4C08-9604-E79B2321571E}"/>
            </a:ext>
          </a:extLst>
        </xdr:cNvPr>
        <xdr:cNvSpPr/>
      </xdr:nvSpPr>
      <xdr:spPr>
        <a:xfrm rot="10800000">
          <a:off x="5621655" y="13228320"/>
          <a:ext cx="285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257175</xdr:colOff>
      <xdr:row>10</xdr:row>
      <xdr:rowOff>133350</xdr:rowOff>
    </xdr:from>
    <xdr:ext cx="28575" cy="95250"/>
    <xdr:sp macro="" textlink="">
      <xdr:nvSpPr>
        <xdr:cNvPr id="20" name="Shape 19">
          <a:extLst>
            <a:ext uri="{FF2B5EF4-FFF2-40B4-BE49-F238E27FC236}">
              <a16:creationId xmlns:a16="http://schemas.microsoft.com/office/drawing/2014/main" id="{987DE733-9C2F-4E87-86EC-C12A5F8506C4}"/>
            </a:ext>
          </a:extLst>
        </xdr:cNvPr>
        <xdr:cNvSpPr/>
      </xdr:nvSpPr>
      <xdr:spPr>
        <a:xfrm flipH="1">
          <a:off x="5621655" y="3409950"/>
          <a:ext cx="285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59</xdr:row>
      <xdr:rowOff>0</xdr:rowOff>
    </xdr:from>
    <xdr:ext cx="28575" cy="0"/>
    <xdr:sp macro="" textlink="">
      <xdr:nvSpPr>
        <xdr:cNvPr id="21" name="Shape 20">
          <a:extLst>
            <a:ext uri="{FF2B5EF4-FFF2-40B4-BE49-F238E27FC236}">
              <a16:creationId xmlns:a16="http://schemas.microsoft.com/office/drawing/2014/main" id="{0FD1497F-9C1D-4840-AE6C-2168A09FCB20}"/>
            </a:ext>
          </a:extLst>
        </xdr:cNvPr>
        <xdr:cNvSpPr/>
      </xdr:nvSpPr>
      <xdr:spPr>
        <a:xfrm rot="10800000">
          <a:off x="6915150" y="26822400"/>
          <a:ext cx="285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59</xdr:row>
      <xdr:rowOff>0</xdr:rowOff>
    </xdr:from>
    <xdr:ext cx="28575" cy="0"/>
    <xdr:sp macro="" textlink="">
      <xdr:nvSpPr>
        <xdr:cNvPr id="22" name="Shape 20">
          <a:extLst>
            <a:ext uri="{FF2B5EF4-FFF2-40B4-BE49-F238E27FC236}">
              <a16:creationId xmlns:a16="http://schemas.microsoft.com/office/drawing/2014/main" id="{D95B4160-9F13-4B7E-8983-8E4CFB80037E}"/>
            </a:ext>
          </a:extLst>
        </xdr:cNvPr>
        <xdr:cNvSpPr/>
      </xdr:nvSpPr>
      <xdr:spPr>
        <a:xfrm rot="10800000">
          <a:off x="6915150" y="26822400"/>
          <a:ext cx="285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6</xdr:row>
      <xdr:rowOff>0</xdr:rowOff>
    </xdr:from>
    <xdr:ext cx="561975" cy="266700"/>
    <xdr:sp macro="" textlink="">
      <xdr:nvSpPr>
        <xdr:cNvPr id="23" name="Shape 33">
          <a:extLst>
            <a:ext uri="{FF2B5EF4-FFF2-40B4-BE49-F238E27FC236}">
              <a16:creationId xmlns:a16="http://schemas.microsoft.com/office/drawing/2014/main" id="{931D02DF-AA06-476C-BE60-FEB036899488}"/>
            </a:ext>
          </a:extLst>
        </xdr:cNvPr>
        <xdr:cNvSpPr txBox="1"/>
      </xdr:nvSpPr>
      <xdr:spPr>
        <a:xfrm>
          <a:off x="2011680" y="1691640"/>
          <a:ext cx="561975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01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619125</xdr:colOff>
      <xdr:row>6</xdr:row>
      <xdr:rowOff>0</xdr:rowOff>
    </xdr:from>
    <xdr:ext cx="781050" cy="266700"/>
    <xdr:sp macro="" textlink="">
      <xdr:nvSpPr>
        <xdr:cNvPr id="24" name="Shape 34">
          <a:extLst>
            <a:ext uri="{FF2B5EF4-FFF2-40B4-BE49-F238E27FC236}">
              <a16:creationId xmlns:a16="http://schemas.microsoft.com/office/drawing/2014/main" id="{6E0B42DF-719D-4D8D-AC31-B424EACF3676}"/>
            </a:ext>
          </a:extLst>
        </xdr:cNvPr>
        <xdr:cNvSpPr txBox="1"/>
      </xdr:nvSpPr>
      <xdr:spPr>
        <a:xfrm>
          <a:off x="2630805" y="1691640"/>
          <a:ext cx="78105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February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6</xdr:row>
      <xdr:rowOff>0</xdr:rowOff>
    </xdr:from>
    <xdr:ext cx="666750" cy="266700"/>
    <xdr:sp macro="" textlink="">
      <xdr:nvSpPr>
        <xdr:cNvPr id="25" name="Shape 35">
          <a:extLst>
            <a:ext uri="{FF2B5EF4-FFF2-40B4-BE49-F238E27FC236}">
              <a16:creationId xmlns:a16="http://schemas.microsoft.com/office/drawing/2014/main" id="{5AE1384D-1037-4B94-A98D-C6106ADBDDCE}"/>
            </a:ext>
          </a:extLst>
        </xdr:cNvPr>
        <xdr:cNvSpPr txBox="1"/>
      </xdr:nvSpPr>
      <xdr:spPr>
        <a:xfrm>
          <a:off x="3609975" y="1691640"/>
          <a:ext cx="66675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2025</a:t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5</xdr:row>
      <xdr:rowOff>0</xdr:rowOff>
    </xdr:from>
    <xdr:ext cx="561975" cy="190500"/>
    <xdr:sp macro="" textlink="">
      <xdr:nvSpPr>
        <xdr:cNvPr id="26" name="Shape 36">
          <a:extLst>
            <a:ext uri="{FF2B5EF4-FFF2-40B4-BE49-F238E27FC236}">
              <a16:creationId xmlns:a16="http://schemas.microsoft.com/office/drawing/2014/main" id="{31861A99-A17D-4C28-8EB3-C3A18828F332}"/>
            </a:ext>
          </a:extLst>
        </xdr:cNvPr>
        <xdr:cNvSpPr txBox="1"/>
      </xdr:nvSpPr>
      <xdr:spPr>
        <a:xfrm>
          <a:off x="2011680" y="1424940"/>
          <a:ext cx="561975" cy="1905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3</xdr:col>
      <xdr:colOff>619125</xdr:colOff>
      <xdr:row>5</xdr:row>
      <xdr:rowOff>0</xdr:rowOff>
    </xdr:from>
    <xdr:ext cx="781050" cy="180975"/>
    <xdr:sp macro="" textlink="">
      <xdr:nvSpPr>
        <xdr:cNvPr id="27" name="Shape 37">
          <a:extLst>
            <a:ext uri="{FF2B5EF4-FFF2-40B4-BE49-F238E27FC236}">
              <a16:creationId xmlns:a16="http://schemas.microsoft.com/office/drawing/2014/main" id="{3A749D42-939E-466D-B5DA-D7444FB85ED1}"/>
            </a:ext>
          </a:extLst>
        </xdr:cNvPr>
        <xdr:cNvSpPr txBox="1"/>
      </xdr:nvSpPr>
      <xdr:spPr>
        <a:xfrm>
          <a:off x="2630805" y="1424940"/>
          <a:ext cx="7810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5</xdr:col>
      <xdr:colOff>257175</xdr:colOff>
      <xdr:row>5</xdr:row>
      <xdr:rowOff>0</xdr:rowOff>
    </xdr:from>
    <xdr:ext cx="666750" cy="180975"/>
    <xdr:sp macro="" textlink="">
      <xdr:nvSpPr>
        <xdr:cNvPr id="28" name="Shape 38">
          <a:extLst>
            <a:ext uri="{FF2B5EF4-FFF2-40B4-BE49-F238E27FC236}">
              <a16:creationId xmlns:a16="http://schemas.microsoft.com/office/drawing/2014/main" id="{D5018F3B-0CA8-4F6F-BBEC-3131E4292E99}"/>
            </a:ext>
          </a:extLst>
        </xdr:cNvPr>
        <xdr:cNvSpPr txBox="1"/>
      </xdr:nvSpPr>
      <xdr:spPr>
        <a:xfrm>
          <a:off x="3609975" y="1424940"/>
          <a:ext cx="6667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Year 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5</xdr:row>
      <xdr:rowOff>0</xdr:rowOff>
    </xdr:from>
    <xdr:ext cx="590550" cy="180975"/>
    <xdr:sp macro="" textlink="">
      <xdr:nvSpPr>
        <xdr:cNvPr id="29" name="Shape 39">
          <a:extLst>
            <a:ext uri="{FF2B5EF4-FFF2-40B4-BE49-F238E27FC236}">
              <a16:creationId xmlns:a16="http://schemas.microsoft.com/office/drawing/2014/main" id="{DC89FCA1-58CE-415A-963A-E4111685E29D}"/>
            </a:ext>
          </a:extLst>
        </xdr:cNvPr>
        <xdr:cNvSpPr txBox="1"/>
      </xdr:nvSpPr>
      <xdr:spPr>
        <a:xfrm>
          <a:off x="4693920" y="1424940"/>
          <a:ext cx="5905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5</xdr:row>
      <xdr:rowOff>0</xdr:rowOff>
    </xdr:from>
    <xdr:ext cx="809625" cy="180975"/>
    <xdr:sp macro="" textlink="">
      <xdr:nvSpPr>
        <xdr:cNvPr id="30" name="Shape 40">
          <a:extLst>
            <a:ext uri="{FF2B5EF4-FFF2-40B4-BE49-F238E27FC236}">
              <a16:creationId xmlns:a16="http://schemas.microsoft.com/office/drawing/2014/main" id="{357FB4DB-5EF6-459E-9997-A1EF1590F35A}"/>
            </a:ext>
          </a:extLst>
        </xdr:cNvPr>
        <xdr:cNvSpPr txBox="1"/>
      </xdr:nvSpPr>
      <xdr:spPr>
        <a:xfrm>
          <a:off x="5332095" y="1424940"/>
          <a:ext cx="809625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5</xdr:row>
      <xdr:rowOff>0</xdr:rowOff>
    </xdr:from>
    <xdr:ext cx="704850" cy="180975"/>
    <xdr:sp macro="" textlink="">
      <xdr:nvSpPr>
        <xdr:cNvPr id="31" name="Shape 41">
          <a:extLst>
            <a:ext uri="{FF2B5EF4-FFF2-40B4-BE49-F238E27FC236}">
              <a16:creationId xmlns:a16="http://schemas.microsoft.com/office/drawing/2014/main" id="{1D84ED22-BD24-434B-9FD0-D81F1F9EC1CE}"/>
            </a:ext>
          </a:extLst>
        </xdr:cNvPr>
        <xdr:cNvSpPr txBox="1"/>
      </xdr:nvSpPr>
      <xdr:spPr>
        <a:xfrm>
          <a:off x="6387465" y="1424940"/>
          <a:ext cx="7048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6</xdr:row>
      <xdr:rowOff>0</xdr:rowOff>
    </xdr:from>
    <xdr:ext cx="581025" cy="266700"/>
    <xdr:sp macro="" textlink="">
      <xdr:nvSpPr>
        <xdr:cNvPr id="32" name="Shape 42">
          <a:extLst>
            <a:ext uri="{FF2B5EF4-FFF2-40B4-BE49-F238E27FC236}">
              <a16:creationId xmlns:a16="http://schemas.microsoft.com/office/drawing/2014/main" id="{10DF78F4-007B-48A7-A200-10BC6BA1BF8F}"/>
            </a:ext>
          </a:extLst>
        </xdr:cNvPr>
        <xdr:cNvSpPr txBox="1"/>
      </xdr:nvSpPr>
      <xdr:spPr>
        <a:xfrm>
          <a:off x="4693920" y="1691640"/>
          <a:ext cx="581025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31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6</xdr:row>
      <xdr:rowOff>0</xdr:rowOff>
    </xdr:from>
    <xdr:ext cx="800100" cy="266700"/>
    <xdr:sp macro="" textlink="">
      <xdr:nvSpPr>
        <xdr:cNvPr id="33" name="Shape 43">
          <a:extLst>
            <a:ext uri="{FF2B5EF4-FFF2-40B4-BE49-F238E27FC236}">
              <a16:creationId xmlns:a16="http://schemas.microsoft.com/office/drawing/2014/main" id="{5380B5CC-BB61-481D-BD3A-ADE56F3924A4}"/>
            </a:ext>
          </a:extLst>
        </xdr:cNvPr>
        <xdr:cNvSpPr txBox="1"/>
      </xdr:nvSpPr>
      <xdr:spPr>
        <a:xfrm>
          <a:off x="5332095" y="1691640"/>
          <a:ext cx="80010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January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6</xdr:row>
      <xdr:rowOff>9525</xdr:rowOff>
    </xdr:from>
    <xdr:ext cx="704850" cy="266700"/>
    <xdr:sp macro="" textlink="">
      <xdr:nvSpPr>
        <xdr:cNvPr id="34" name="Shape 44">
          <a:extLst>
            <a:ext uri="{FF2B5EF4-FFF2-40B4-BE49-F238E27FC236}">
              <a16:creationId xmlns:a16="http://schemas.microsoft.com/office/drawing/2014/main" id="{9C63B9F9-5911-4F35-B68A-60CE0FF9F22D}"/>
            </a:ext>
          </a:extLst>
        </xdr:cNvPr>
        <xdr:cNvSpPr txBox="1"/>
      </xdr:nvSpPr>
      <xdr:spPr>
        <a:xfrm>
          <a:off x="6387465" y="1701165"/>
          <a:ext cx="704850" cy="266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285750</xdr:colOff>
      <xdr:row>1</xdr:row>
      <xdr:rowOff>121921</xdr:rowOff>
    </xdr:from>
    <xdr:ext cx="1695450" cy="929640"/>
    <xdr:pic>
      <xdr:nvPicPr>
        <xdr:cNvPr id="35" name="image1.png">
          <a:extLst>
            <a:ext uri="{FF2B5EF4-FFF2-40B4-BE49-F238E27FC236}">
              <a16:creationId xmlns:a16="http://schemas.microsoft.com/office/drawing/2014/main" id="{E9339860-28E4-4BC5-9105-0BF703186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302896"/>
          <a:ext cx="1695450" cy="92964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8CCE4"/>
  </sheetPr>
  <dimension ref="A1:AA1000"/>
  <sheetViews>
    <sheetView workbookViewId="0">
      <selection activeCell="H65" sqref="H65"/>
    </sheetView>
  </sheetViews>
  <sheetFormatPr defaultColWidth="12.59765625" defaultRowHeight="15" customHeight="1" x14ac:dyDescent="0.25"/>
  <cols>
    <col min="1" max="1" width="13.69921875" customWidth="1"/>
    <col min="2" max="2" width="17.5" customWidth="1"/>
    <col min="3" max="3" width="2.59765625" customWidth="1"/>
    <col min="4" max="4" width="29.8984375" customWidth="1"/>
    <col min="5" max="5" width="14.69921875" customWidth="1"/>
    <col min="6" max="6" width="9" customWidth="1"/>
    <col min="7" max="7" width="2.59765625" customWidth="1"/>
    <col min="8" max="8" width="27.69921875" customWidth="1"/>
    <col min="9" max="9" width="19.09765625" customWidth="1"/>
    <col min="10" max="10" width="10.59765625" customWidth="1"/>
    <col min="11" max="11" width="2.8984375" customWidth="1"/>
    <col min="12" max="12" width="8.59765625" customWidth="1"/>
    <col min="13" max="13" width="4.59765625" customWidth="1"/>
    <col min="14" max="14" width="8.8984375" hidden="1" customWidth="1"/>
    <col min="15" max="15" width="10.3984375" hidden="1" customWidth="1"/>
    <col min="16" max="16" width="8" hidden="1" customWidth="1"/>
    <col min="17" max="17" width="13.3984375" hidden="1" customWidth="1"/>
    <col min="18" max="19" width="7.59765625" customWidth="1"/>
    <col min="20" max="20" width="20.19921875" customWidth="1"/>
    <col min="21" max="21" width="8.59765625" customWidth="1"/>
    <col min="22" max="27" width="7.59765625" customWidth="1"/>
  </cols>
  <sheetData>
    <row r="1" spans="1:27" ht="2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137" t="s">
        <v>1</v>
      </c>
      <c r="O1" s="138"/>
      <c r="P1" s="138"/>
      <c r="Q1" s="138"/>
    </row>
    <row r="2" spans="1:27" ht="44.25" customHeight="1" x14ac:dyDescent="0.3">
      <c r="A2" s="2" t="s">
        <v>2</v>
      </c>
      <c r="B2" s="3" t="s">
        <v>3</v>
      </c>
      <c r="C2" s="3"/>
      <c r="D2" s="2" t="s">
        <v>4</v>
      </c>
      <c r="E2" s="2" t="s">
        <v>5</v>
      </c>
      <c r="F2" s="4" t="s">
        <v>6</v>
      </c>
      <c r="G2" s="3"/>
      <c r="H2" s="2" t="s">
        <v>7</v>
      </c>
      <c r="I2" s="2" t="s">
        <v>8</v>
      </c>
      <c r="J2" s="4" t="s">
        <v>9</v>
      </c>
      <c r="K2" s="3"/>
      <c r="L2" s="5" t="s">
        <v>10</v>
      </c>
      <c r="M2" s="6"/>
      <c r="N2" s="7" t="s">
        <v>11</v>
      </c>
      <c r="O2" s="7" t="s">
        <v>12</v>
      </c>
      <c r="P2" s="7" t="s">
        <v>13</v>
      </c>
      <c r="Q2" s="7" t="s">
        <v>14</v>
      </c>
      <c r="R2" s="8" t="s">
        <v>2</v>
      </c>
      <c r="S2" s="8"/>
      <c r="T2" s="8" t="s">
        <v>15</v>
      </c>
      <c r="U2" s="8"/>
      <c r="V2" s="8" t="s">
        <v>16</v>
      </c>
      <c r="W2" s="8"/>
      <c r="X2" s="8"/>
      <c r="Y2" s="8" t="s">
        <v>17</v>
      </c>
      <c r="Z2" s="8"/>
      <c r="AA2" s="8" t="s">
        <v>10</v>
      </c>
    </row>
    <row r="3" spans="1:27" ht="14.25" customHeight="1" x14ac:dyDescent="0.3">
      <c r="A3" s="9">
        <v>43871</v>
      </c>
      <c r="B3" s="10" t="s">
        <v>18</v>
      </c>
      <c r="C3" s="10"/>
      <c r="D3" s="11" t="s">
        <v>19</v>
      </c>
      <c r="E3" s="10"/>
      <c r="F3" s="12">
        <v>21.78</v>
      </c>
      <c r="H3" s="10"/>
      <c r="I3" s="10"/>
      <c r="J3" s="13"/>
      <c r="K3" s="14"/>
      <c r="L3" s="12">
        <v>21.78</v>
      </c>
      <c r="N3" s="8"/>
      <c r="O3" s="8"/>
      <c r="R3" s="9">
        <v>43871</v>
      </c>
      <c r="S3" s="8"/>
      <c r="T3" s="8" t="s">
        <v>18</v>
      </c>
      <c r="U3" s="8"/>
      <c r="V3" s="8">
        <v>21.78</v>
      </c>
      <c r="W3" s="8"/>
      <c r="X3" s="8"/>
      <c r="Y3" s="8"/>
      <c r="Z3" s="8"/>
      <c r="AA3" s="8">
        <v>21.78</v>
      </c>
    </row>
    <row r="4" spans="1:27" ht="14.25" customHeight="1" x14ac:dyDescent="0.3">
      <c r="A4" s="9">
        <v>43881</v>
      </c>
      <c r="B4" s="10" t="s">
        <v>18</v>
      </c>
      <c r="C4" s="10"/>
      <c r="D4" s="11" t="s">
        <v>19</v>
      </c>
      <c r="E4" s="10"/>
      <c r="F4" s="12">
        <v>32.520000000000003</v>
      </c>
      <c r="H4" s="10"/>
      <c r="I4" s="10"/>
      <c r="J4" s="12"/>
      <c r="K4" s="12"/>
      <c r="L4" s="12">
        <f t="shared" ref="L4:L66" si="0">SUM(L3+F4-J4)</f>
        <v>54.300000000000004</v>
      </c>
      <c r="M4" s="15"/>
      <c r="N4" s="16"/>
      <c r="O4" s="17"/>
      <c r="R4" s="9">
        <v>43881</v>
      </c>
      <c r="S4" s="8"/>
      <c r="T4" s="8" t="s">
        <v>18</v>
      </c>
      <c r="U4" s="8"/>
      <c r="V4" s="8">
        <v>32.520000000000003</v>
      </c>
      <c r="W4" s="8"/>
      <c r="X4" s="8"/>
      <c r="Y4" s="8"/>
      <c r="Z4" s="8"/>
      <c r="AA4" s="8">
        <v>54.3</v>
      </c>
    </row>
    <row r="5" spans="1:27" ht="14.25" customHeight="1" x14ac:dyDescent="0.3">
      <c r="A5" s="9">
        <v>43892</v>
      </c>
      <c r="B5" s="10" t="s">
        <v>18</v>
      </c>
      <c r="C5" s="10"/>
      <c r="D5" s="11" t="s">
        <v>19</v>
      </c>
      <c r="E5" s="10"/>
      <c r="F5" s="12">
        <v>53.7</v>
      </c>
      <c r="H5" s="10"/>
      <c r="I5" s="10"/>
      <c r="J5" s="12"/>
      <c r="K5" s="12"/>
      <c r="L5" s="12">
        <f t="shared" si="0"/>
        <v>108</v>
      </c>
      <c r="N5" s="18"/>
      <c r="O5" s="19"/>
      <c r="R5" s="9">
        <v>43892</v>
      </c>
      <c r="S5" s="8"/>
      <c r="T5" s="8" t="s">
        <v>18</v>
      </c>
      <c r="U5" s="8"/>
      <c r="V5" s="8">
        <v>53.7</v>
      </c>
      <c r="W5" s="8"/>
      <c r="X5" s="8"/>
      <c r="Y5" s="8"/>
      <c r="Z5" s="8"/>
      <c r="AA5" s="8">
        <v>108</v>
      </c>
    </row>
    <row r="6" spans="1:27" ht="14.25" customHeight="1" x14ac:dyDescent="0.3">
      <c r="A6" s="9">
        <v>43893</v>
      </c>
      <c r="B6" s="10" t="s">
        <v>20</v>
      </c>
      <c r="C6" s="10"/>
      <c r="D6" s="11"/>
      <c r="F6" s="12"/>
      <c r="H6" s="10" t="s">
        <v>197</v>
      </c>
      <c r="I6" s="10"/>
      <c r="J6" s="12">
        <v>12.33</v>
      </c>
      <c r="K6" s="12"/>
      <c r="L6" s="12">
        <f t="shared" si="0"/>
        <v>95.67</v>
      </c>
      <c r="N6" s="18"/>
      <c r="O6" s="19"/>
      <c r="R6" s="9">
        <v>43893</v>
      </c>
      <c r="S6" s="8"/>
      <c r="T6" s="8" t="s">
        <v>20</v>
      </c>
      <c r="U6" s="8"/>
      <c r="V6" s="8"/>
      <c r="W6" s="8"/>
      <c r="X6" s="8"/>
      <c r="Y6" s="8">
        <v>12.33</v>
      </c>
      <c r="Z6" s="8"/>
      <c r="AA6" s="8">
        <v>95.67</v>
      </c>
    </row>
    <row r="7" spans="1:27" ht="14.25" customHeight="1" x14ac:dyDescent="0.3">
      <c r="A7" s="9">
        <v>43900</v>
      </c>
      <c r="B7" s="10" t="s">
        <v>22</v>
      </c>
      <c r="C7" s="10"/>
      <c r="D7" s="11"/>
      <c r="F7" s="12"/>
      <c r="H7" s="10" t="s">
        <v>197</v>
      </c>
      <c r="I7" s="10"/>
      <c r="J7" s="12">
        <v>48</v>
      </c>
      <c r="K7" s="12"/>
      <c r="L7" s="12">
        <f t="shared" si="0"/>
        <v>47.67</v>
      </c>
      <c r="N7" s="18"/>
      <c r="O7" s="19"/>
      <c r="R7" s="9">
        <v>43900</v>
      </c>
      <c r="S7" s="8"/>
      <c r="T7" s="8" t="s">
        <v>22</v>
      </c>
      <c r="U7" s="8"/>
      <c r="V7" s="8"/>
      <c r="W7" s="8"/>
      <c r="X7" s="8"/>
      <c r="Y7" s="8">
        <v>48</v>
      </c>
      <c r="Z7" s="8"/>
      <c r="AA7" s="8">
        <v>47.67</v>
      </c>
    </row>
    <row r="8" spans="1:27" ht="14.25" customHeight="1" x14ac:dyDescent="0.3">
      <c r="A8" s="9">
        <v>43900</v>
      </c>
      <c r="B8" s="10" t="s">
        <v>18</v>
      </c>
      <c r="C8" s="10"/>
      <c r="D8" s="11" t="s">
        <v>19</v>
      </c>
      <c r="E8" s="10"/>
      <c r="F8" s="12">
        <v>154.72</v>
      </c>
      <c r="H8" s="10"/>
      <c r="I8" s="10"/>
      <c r="J8" s="12"/>
      <c r="K8" s="12"/>
      <c r="L8" s="12">
        <f t="shared" si="0"/>
        <v>202.39</v>
      </c>
      <c r="N8" s="18"/>
      <c r="O8" s="19"/>
      <c r="R8" s="9">
        <v>43900</v>
      </c>
      <c r="S8" s="8"/>
      <c r="T8" s="8" t="s">
        <v>18</v>
      </c>
      <c r="U8" s="8"/>
      <c r="V8" s="8">
        <v>154.72</v>
      </c>
      <c r="W8" s="8"/>
      <c r="X8" s="8"/>
      <c r="Y8" s="8"/>
      <c r="Z8" s="8"/>
      <c r="AA8" s="8">
        <v>202.39</v>
      </c>
    </row>
    <row r="9" spans="1:27" ht="14.25" customHeight="1" x14ac:dyDescent="0.3">
      <c r="A9" s="9">
        <v>43901</v>
      </c>
      <c r="B9" s="10" t="s">
        <v>18</v>
      </c>
      <c r="C9" s="10"/>
      <c r="D9" s="11" t="s">
        <v>19</v>
      </c>
      <c r="E9" s="10"/>
      <c r="F9" s="12">
        <v>15</v>
      </c>
      <c r="H9" s="10"/>
      <c r="I9" s="10"/>
      <c r="J9" s="12"/>
      <c r="K9" s="12"/>
      <c r="L9" s="12">
        <f t="shared" si="0"/>
        <v>217.39</v>
      </c>
      <c r="N9" s="18"/>
      <c r="O9" s="19"/>
      <c r="R9" s="9">
        <v>43901</v>
      </c>
      <c r="S9" s="8"/>
      <c r="T9" s="8" t="s">
        <v>18</v>
      </c>
      <c r="U9" s="8"/>
      <c r="V9" s="8">
        <v>15</v>
      </c>
      <c r="W9" s="8"/>
      <c r="X9" s="8"/>
      <c r="Y9" s="8"/>
      <c r="Z9" s="8"/>
      <c r="AA9" s="8">
        <v>217.39</v>
      </c>
    </row>
    <row r="10" spans="1:27" ht="14.25" customHeight="1" x14ac:dyDescent="0.3">
      <c r="A10" s="9">
        <v>43903</v>
      </c>
      <c r="B10" s="10" t="s">
        <v>18</v>
      </c>
      <c r="C10" s="10"/>
      <c r="D10" s="11" t="s">
        <v>19</v>
      </c>
      <c r="E10" s="10"/>
      <c r="F10" s="12">
        <v>26.71</v>
      </c>
      <c r="H10" s="10"/>
      <c r="I10" s="10"/>
      <c r="J10" s="12"/>
      <c r="K10" s="12"/>
      <c r="L10" s="12">
        <f t="shared" si="0"/>
        <v>244.1</v>
      </c>
      <c r="N10" s="18"/>
      <c r="O10" s="19"/>
      <c r="R10" s="9">
        <v>43903</v>
      </c>
      <c r="S10" s="8"/>
      <c r="T10" s="8" t="s">
        <v>18</v>
      </c>
      <c r="U10" s="8"/>
      <c r="V10" s="8">
        <v>26.71</v>
      </c>
      <c r="W10" s="8"/>
      <c r="X10" s="8"/>
      <c r="Y10" s="8"/>
      <c r="Z10" s="8"/>
      <c r="AA10" s="8">
        <v>244.1</v>
      </c>
    </row>
    <row r="11" spans="1:27" ht="14.25" customHeight="1" x14ac:dyDescent="0.3">
      <c r="A11" s="9">
        <v>43988</v>
      </c>
      <c r="B11" s="10" t="s">
        <v>23</v>
      </c>
      <c r="C11" s="10"/>
      <c r="D11" s="11"/>
      <c r="F11" s="12"/>
      <c r="H11" s="10" t="s">
        <v>197</v>
      </c>
      <c r="I11" s="10"/>
      <c r="J11" s="12">
        <v>22.1</v>
      </c>
      <c r="K11" s="12"/>
      <c r="L11" s="12">
        <f t="shared" si="0"/>
        <v>222</v>
      </c>
      <c r="N11" s="20"/>
      <c r="O11" s="19"/>
      <c r="R11" s="9">
        <v>43988</v>
      </c>
      <c r="S11" s="8"/>
      <c r="T11" s="8" t="s">
        <v>23</v>
      </c>
      <c r="U11" s="8"/>
      <c r="V11" s="8"/>
      <c r="W11" s="8"/>
      <c r="X11" s="8"/>
      <c r="Y11" s="8">
        <v>22.1</v>
      </c>
      <c r="Z11" s="8"/>
      <c r="AA11" s="8">
        <v>222</v>
      </c>
    </row>
    <row r="12" spans="1:27" ht="14.25" customHeight="1" x14ac:dyDescent="0.3">
      <c r="A12" s="9">
        <v>43988</v>
      </c>
      <c r="B12" s="10" t="s">
        <v>24</v>
      </c>
      <c r="C12" s="10"/>
      <c r="D12" s="11"/>
      <c r="F12" s="12"/>
      <c r="H12" s="10" t="s">
        <v>197</v>
      </c>
      <c r="I12" s="10"/>
      <c r="J12" s="12">
        <v>14.39</v>
      </c>
      <c r="K12" s="12"/>
      <c r="L12" s="12">
        <f t="shared" si="0"/>
        <v>207.61</v>
      </c>
      <c r="N12" s="20"/>
      <c r="O12" s="19"/>
      <c r="R12" s="9">
        <v>43988</v>
      </c>
      <c r="S12" s="8"/>
      <c r="T12" s="8" t="s">
        <v>24</v>
      </c>
      <c r="U12" s="8"/>
      <c r="V12" s="8"/>
      <c r="W12" s="8"/>
      <c r="X12" s="8"/>
      <c r="Y12" s="8">
        <v>14.39</v>
      </c>
      <c r="Z12" s="8"/>
      <c r="AA12" s="8">
        <v>207.61</v>
      </c>
    </row>
    <row r="13" spans="1:27" ht="14.25" customHeight="1" x14ac:dyDescent="0.3">
      <c r="A13" s="9">
        <v>43962</v>
      </c>
      <c r="B13" s="21" t="s">
        <v>25</v>
      </c>
      <c r="C13" s="10"/>
      <c r="D13" s="11" t="s">
        <v>26</v>
      </c>
      <c r="E13" s="10"/>
      <c r="F13" s="12">
        <v>200</v>
      </c>
      <c r="H13" s="10"/>
      <c r="I13" s="10"/>
      <c r="J13" s="12"/>
      <c r="K13" s="12"/>
      <c r="L13" s="12">
        <f t="shared" si="0"/>
        <v>407.61</v>
      </c>
      <c r="N13" s="20"/>
      <c r="O13" s="19"/>
      <c r="R13" s="9">
        <v>43962</v>
      </c>
      <c r="S13" s="8"/>
      <c r="T13" s="8" t="s">
        <v>27</v>
      </c>
      <c r="U13" s="8" t="s">
        <v>28</v>
      </c>
      <c r="V13" s="8">
        <v>200</v>
      </c>
      <c r="W13" s="8"/>
      <c r="X13" s="8"/>
      <c r="Y13" s="8"/>
      <c r="Z13" s="8"/>
      <c r="AA13" s="8">
        <v>407.61</v>
      </c>
    </row>
    <row r="14" spans="1:27" ht="14.25" customHeight="1" x14ac:dyDescent="0.3">
      <c r="A14" s="9">
        <v>43972</v>
      </c>
      <c r="B14" s="10" t="s">
        <v>29</v>
      </c>
      <c r="C14" s="10"/>
      <c r="D14" s="11"/>
      <c r="F14" s="12"/>
      <c r="H14" s="10" t="s">
        <v>197</v>
      </c>
      <c r="I14" s="10"/>
      <c r="J14" s="12">
        <v>40</v>
      </c>
      <c r="K14" s="12"/>
      <c r="L14" s="12">
        <f t="shared" si="0"/>
        <v>367.61</v>
      </c>
      <c r="N14" s="20"/>
      <c r="O14" s="22"/>
      <c r="R14" s="9">
        <v>43972</v>
      </c>
      <c r="S14" s="8"/>
      <c r="T14" s="8" t="s">
        <v>29</v>
      </c>
      <c r="U14" s="8"/>
      <c r="V14" s="8"/>
      <c r="W14" s="8"/>
      <c r="X14" s="8"/>
      <c r="Y14" s="8">
        <v>40</v>
      </c>
      <c r="Z14" s="8"/>
      <c r="AA14" s="8">
        <v>367.61</v>
      </c>
    </row>
    <row r="15" spans="1:27" ht="14.25" customHeight="1" x14ac:dyDescent="0.3">
      <c r="A15" s="9">
        <v>43972</v>
      </c>
      <c r="B15" s="10" t="s">
        <v>30</v>
      </c>
      <c r="C15" s="10"/>
      <c r="D15" s="11"/>
      <c r="F15" s="12"/>
      <c r="H15" s="10" t="s">
        <v>197</v>
      </c>
      <c r="I15" s="10"/>
      <c r="J15" s="12">
        <v>21.31</v>
      </c>
      <c r="K15" s="12"/>
      <c r="L15" s="12">
        <f t="shared" si="0"/>
        <v>346.3</v>
      </c>
      <c r="N15" s="18"/>
      <c r="O15" s="23"/>
      <c r="R15" s="9">
        <v>43972</v>
      </c>
      <c r="S15" s="8"/>
      <c r="T15" s="8" t="s">
        <v>30</v>
      </c>
      <c r="U15" s="8"/>
      <c r="V15" s="8"/>
      <c r="W15" s="8"/>
      <c r="X15" s="8"/>
      <c r="Y15" s="8">
        <v>21.31</v>
      </c>
      <c r="Z15" s="8"/>
      <c r="AA15" s="8">
        <v>346.3</v>
      </c>
    </row>
    <row r="16" spans="1:27" ht="14.25" customHeight="1" x14ac:dyDescent="0.3">
      <c r="A16" s="9">
        <v>43972</v>
      </c>
      <c r="B16" s="10" t="s">
        <v>24</v>
      </c>
      <c r="C16" s="10"/>
      <c r="D16" s="11"/>
      <c r="F16" s="12"/>
      <c r="H16" s="10" t="s">
        <v>197</v>
      </c>
      <c r="I16" s="10"/>
      <c r="J16" s="12">
        <v>14.39</v>
      </c>
      <c r="K16" s="12"/>
      <c r="L16" s="12">
        <f t="shared" si="0"/>
        <v>331.91</v>
      </c>
      <c r="N16" s="24"/>
      <c r="O16" s="25"/>
      <c r="R16" s="9">
        <v>43972</v>
      </c>
      <c r="S16" s="8"/>
      <c r="T16" s="8" t="s">
        <v>24</v>
      </c>
      <c r="U16" s="8"/>
      <c r="V16" s="8"/>
      <c r="W16" s="8"/>
      <c r="X16" s="8"/>
      <c r="Y16" s="8">
        <v>14.39</v>
      </c>
      <c r="Z16" s="8"/>
      <c r="AA16" s="8">
        <v>331.91</v>
      </c>
    </row>
    <row r="17" spans="1:27" ht="14.25" customHeight="1" x14ac:dyDescent="0.3">
      <c r="A17" s="9">
        <v>43972</v>
      </c>
      <c r="B17" s="10" t="s">
        <v>31</v>
      </c>
      <c r="C17" s="10"/>
      <c r="D17" s="11"/>
      <c r="F17" s="12"/>
      <c r="H17" s="10" t="s">
        <v>197</v>
      </c>
      <c r="I17" s="10"/>
      <c r="J17" s="12">
        <v>116.2</v>
      </c>
      <c r="K17" s="12"/>
      <c r="L17" s="12">
        <f t="shared" si="0"/>
        <v>215.71000000000004</v>
      </c>
      <c r="N17" s="26"/>
      <c r="O17" s="19"/>
      <c r="R17" s="9">
        <v>43972</v>
      </c>
      <c r="S17" s="8"/>
      <c r="T17" s="8" t="s">
        <v>31</v>
      </c>
      <c r="U17" s="8"/>
      <c r="V17" s="8"/>
      <c r="W17" s="8"/>
      <c r="X17" s="8"/>
      <c r="Y17" s="8">
        <v>116.2</v>
      </c>
      <c r="Z17" s="8"/>
      <c r="AA17" s="8">
        <v>215.71</v>
      </c>
    </row>
    <row r="18" spans="1:27" ht="14.25" customHeight="1" x14ac:dyDescent="0.3">
      <c r="A18" s="9">
        <v>43972</v>
      </c>
      <c r="B18" s="10" t="s">
        <v>32</v>
      </c>
      <c r="C18" s="10"/>
      <c r="D18" s="11"/>
      <c r="F18" s="12"/>
      <c r="H18" s="10" t="s">
        <v>197</v>
      </c>
      <c r="I18" s="10"/>
      <c r="J18" s="12">
        <v>57</v>
      </c>
      <c r="K18" s="12"/>
      <c r="L18" s="12">
        <f t="shared" si="0"/>
        <v>158.71000000000004</v>
      </c>
      <c r="N18" s="25"/>
      <c r="O18" s="19"/>
      <c r="R18" s="9">
        <v>43972</v>
      </c>
      <c r="S18" s="8"/>
      <c r="T18" s="8" t="s">
        <v>32</v>
      </c>
      <c r="U18" s="8"/>
      <c r="V18" s="8"/>
      <c r="W18" s="8"/>
      <c r="X18" s="8"/>
      <c r="Y18" s="8">
        <v>57</v>
      </c>
      <c r="Z18" s="8"/>
      <c r="AA18" s="8">
        <v>158.71</v>
      </c>
    </row>
    <row r="19" spans="1:27" ht="14.25" customHeight="1" x14ac:dyDescent="0.3">
      <c r="A19" s="9">
        <v>43972</v>
      </c>
      <c r="B19" s="10" t="s">
        <v>33</v>
      </c>
      <c r="C19" s="10"/>
      <c r="D19" s="11"/>
      <c r="F19" s="12"/>
      <c r="H19" s="10" t="s">
        <v>197</v>
      </c>
      <c r="I19" s="10"/>
      <c r="J19" s="12">
        <v>14.8</v>
      </c>
      <c r="K19" s="12"/>
      <c r="L19" s="12">
        <f t="shared" si="0"/>
        <v>143.91000000000003</v>
      </c>
      <c r="N19" s="18"/>
      <c r="O19" s="22"/>
      <c r="R19" s="9">
        <v>43972</v>
      </c>
      <c r="S19" s="8"/>
      <c r="T19" s="8" t="s">
        <v>33</v>
      </c>
      <c r="U19" s="8"/>
      <c r="V19" s="8"/>
      <c r="W19" s="8"/>
      <c r="X19" s="8"/>
      <c r="Y19" s="8">
        <v>14.8</v>
      </c>
      <c r="Z19" s="8"/>
      <c r="AA19" s="8">
        <v>143.91</v>
      </c>
    </row>
    <row r="20" spans="1:27" ht="14.25" customHeight="1" x14ac:dyDescent="0.3">
      <c r="A20" s="9">
        <v>43972</v>
      </c>
      <c r="B20" s="10" t="s">
        <v>34</v>
      </c>
      <c r="C20" s="10"/>
      <c r="D20" s="11"/>
      <c r="F20" s="12"/>
      <c r="H20" s="10" t="s">
        <v>197</v>
      </c>
      <c r="I20" s="10"/>
      <c r="J20" s="12">
        <v>24.93</v>
      </c>
      <c r="K20" s="12"/>
      <c r="L20" s="12">
        <f t="shared" si="0"/>
        <v>118.98000000000002</v>
      </c>
      <c r="N20" s="18"/>
      <c r="O20" s="27"/>
      <c r="R20" s="9">
        <v>43972</v>
      </c>
      <c r="S20" s="8"/>
      <c r="T20" s="8" t="s">
        <v>34</v>
      </c>
      <c r="U20" s="8"/>
      <c r="V20" s="8"/>
      <c r="W20" s="8"/>
      <c r="X20" s="8"/>
      <c r="Y20" s="8">
        <v>24.93</v>
      </c>
      <c r="Z20" s="8"/>
      <c r="AA20" s="8">
        <v>118.98</v>
      </c>
    </row>
    <row r="21" spans="1:27" ht="14.25" customHeight="1" x14ac:dyDescent="0.3">
      <c r="A21" s="9">
        <v>43972</v>
      </c>
      <c r="B21" s="10" t="s">
        <v>35</v>
      </c>
      <c r="C21" s="10"/>
      <c r="D21" s="11"/>
      <c r="F21" s="12"/>
      <c r="H21" s="10" t="s">
        <v>197</v>
      </c>
      <c r="I21" s="10"/>
      <c r="J21" s="12">
        <v>8.5</v>
      </c>
      <c r="K21" s="12"/>
      <c r="L21" s="12">
        <f t="shared" si="0"/>
        <v>110.48000000000002</v>
      </c>
      <c r="N21" s="24"/>
      <c r="O21" s="22"/>
      <c r="R21" s="9">
        <v>43972</v>
      </c>
      <c r="S21" s="8"/>
      <c r="T21" s="8" t="s">
        <v>36</v>
      </c>
      <c r="U21" s="8"/>
      <c r="V21" s="8"/>
      <c r="W21" s="8"/>
      <c r="X21" s="8"/>
      <c r="Y21" s="8">
        <v>8.5</v>
      </c>
      <c r="Z21" s="8"/>
      <c r="AA21" s="8">
        <v>110.48</v>
      </c>
    </row>
    <row r="22" spans="1:27" ht="14.25" customHeight="1" x14ac:dyDescent="0.3">
      <c r="A22" s="9">
        <v>43973</v>
      </c>
      <c r="B22" s="21" t="s">
        <v>37</v>
      </c>
      <c r="C22" s="10"/>
      <c r="D22" s="11"/>
      <c r="E22" s="8"/>
      <c r="F22" s="12">
        <v>140</v>
      </c>
      <c r="H22" s="10" t="s">
        <v>197</v>
      </c>
      <c r="I22" s="10"/>
      <c r="J22" s="12"/>
      <c r="K22" s="12"/>
      <c r="L22" s="12">
        <f t="shared" si="0"/>
        <v>250.48000000000002</v>
      </c>
      <c r="N22" s="28"/>
      <c r="O22" s="8"/>
      <c r="R22" s="9">
        <v>43973</v>
      </c>
      <c r="S22" s="8"/>
      <c r="T22" s="8" t="s">
        <v>38</v>
      </c>
      <c r="U22" s="8" t="s">
        <v>39</v>
      </c>
      <c r="V22" s="8">
        <v>140</v>
      </c>
      <c r="W22" s="8"/>
      <c r="X22" s="8"/>
      <c r="Y22" s="8"/>
      <c r="Z22" s="8"/>
      <c r="AA22" s="8">
        <v>250.48</v>
      </c>
    </row>
    <row r="23" spans="1:27" ht="14.25" customHeight="1" x14ac:dyDescent="0.3">
      <c r="A23" s="9">
        <v>43977</v>
      </c>
      <c r="B23" s="10" t="s">
        <v>24</v>
      </c>
      <c r="C23" s="10"/>
      <c r="D23" s="11"/>
      <c r="F23" s="12"/>
      <c r="H23" s="10" t="s">
        <v>197</v>
      </c>
      <c r="I23" s="10"/>
      <c r="J23" s="12">
        <v>14.39</v>
      </c>
      <c r="K23" s="12"/>
      <c r="L23" s="12">
        <f t="shared" si="0"/>
        <v>236.09000000000003</v>
      </c>
      <c r="N23" s="29"/>
      <c r="O23" s="8"/>
      <c r="R23" s="9">
        <v>43977</v>
      </c>
      <c r="S23" s="8"/>
      <c r="T23" s="8" t="s">
        <v>24</v>
      </c>
      <c r="U23" s="8"/>
      <c r="V23" s="8"/>
      <c r="W23" s="8"/>
      <c r="X23" s="8"/>
      <c r="Y23" s="8">
        <v>14.39</v>
      </c>
      <c r="Z23" s="8"/>
      <c r="AA23" s="8">
        <v>236.09</v>
      </c>
    </row>
    <row r="24" spans="1:27" ht="14.25" customHeight="1" x14ac:dyDescent="0.3">
      <c r="A24" s="9">
        <v>44008</v>
      </c>
      <c r="B24" s="10" t="s">
        <v>24</v>
      </c>
      <c r="C24" s="10"/>
      <c r="D24" s="11"/>
      <c r="F24" s="12"/>
      <c r="H24" s="10" t="s">
        <v>197</v>
      </c>
      <c r="I24" s="10"/>
      <c r="J24" s="12">
        <v>14.39</v>
      </c>
      <c r="K24" s="12"/>
      <c r="L24" s="12">
        <f t="shared" si="0"/>
        <v>221.70000000000005</v>
      </c>
      <c r="N24" s="28"/>
      <c r="O24" s="8"/>
      <c r="R24" s="9">
        <v>44008</v>
      </c>
      <c r="S24" s="8"/>
      <c r="T24" s="8" t="s">
        <v>24</v>
      </c>
      <c r="U24" s="8"/>
      <c r="V24" s="8"/>
      <c r="W24" s="8"/>
      <c r="X24" s="8"/>
      <c r="Y24" s="8">
        <v>14.39</v>
      </c>
      <c r="Z24" s="8"/>
      <c r="AA24" s="8">
        <v>221.7</v>
      </c>
    </row>
    <row r="25" spans="1:27" ht="14.25" customHeight="1" x14ac:dyDescent="0.3">
      <c r="A25" s="9">
        <v>44006</v>
      </c>
      <c r="B25" s="21" t="s">
        <v>40</v>
      </c>
      <c r="C25" s="10"/>
      <c r="D25" s="11" t="s">
        <v>41</v>
      </c>
      <c r="E25" s="8"/>
      <c r="F25" s="12">
        <v>2000</v>
      </c>
      <c r="H25" s="10"/>
      <c r="I25" s="10"/>
      <c r="J25" s="12"/>
      <c r="K25" s="12"/>
      <c r="L25" s="12">
        <f t="shared" si="0"/>
        <v>2221.6999999999998</v>
      </c>
      <c r="N25" s="30"/>
      <c r="O25" s="8"/>
      <c r="R25" s="9">
        <v>44006</v>
      </c>
      <c r="S25" s="8"/>
      <c r="T25" s="8" t="s">
        <v>40</v>
      </c>
      <c r="U25" s="8" t="s">
        <v>42</v>
      </c>
      <c r="V25" s="8">
        <v>2000</v>
      </c>
      <c r="W25" s="8"/>
      <c r="X25" s="8"/>
      <c r="Y25" s="8"/>
      <c r="Z25" s="8"/>
      <c r="AA25" s="8">
        <v>2221.6999999999998</v>
      </c>
    </row>
    <row r="26" spans="1:27" ht="14.25" customHeight="1" x14ac:dyDescent="0.3">
      <c r="A26" s="9">
        <v>44032</v>
      </c>
      <c r="B26" s="10" t="s">
        <v>43</v>
      </c>
      <c r="C26" s="10"/>
      <c r="D26" s="11" t="s">
        <v>26</v>
      </c>
      <c r="E26" s="8"/>
      <c r="F26" s="12">
        <v>48.19</v>
      </c>
      <c r="H26" s="10"/>
      <c r="I26" s="10"/>
      <c r="J26" s="12"/>
      <c r="K26" s="12"/>
      <c r="L26" s="12">
        <f t="shared" si="0"/>
        <v>2269.89</v>
      </c>
      <c r="N26" s="30"/>
      <c r="O26" s="8"/>
      <c r="R26" s="9">
        <v>44032</v>
      </c>
      <c r="S26" s="8"/>
      <c r="T26" s="8" t="s">
        <v>43</v>
      </c>
      <c r="U26" s="8"/>
      <c r="V26" s="8">
        <v>48.19</v>
      </c>
      <c r="W26" s="8"/>
      <c r="X26" s="8"/>
      <c r="Y26" s="8"/>
      <c r="Z26" s="8"/>
      <c r="AA26" s="8">
        <v>2269.89</v>
      </c>
    </row>
    <row r="27" spans="1:27" ht="14.25" customHeight="1" x14ac:dyDescent="0.3">
      <c r="A27" s="9">
        <v>44014</v>
      </c>
      <c r="B27" s="10" t="s">
        <v>44</v>
      </c>
      <c r="C27" s="10"/>
      <c r="D27" s="11"/>
      <c r="F27" s="12"/>
      <c r="H27" s="31" t="s">
        <v>45</v>
      </c>
      <c r="I27" s="31"/>
      <c r="J27" s="12">
        <v>2013</v>
      </c>
      <c r="K27" s="12"/>
      <c r="L27" s="12">
        <f t="shared" si="0"/>
        <v>256.88999999999987</v>
      </c>
      <c r="N27" s="32"/>
      <c r="O27" s="8"/>
      <c r="R27" s="9">
        <v>44014</v>
      </c>
      <c r="S27" s="8"/>
      <c r="T27" s="8" t="s">
        <v>44</v>
      </c>
      <c r="U27" s="8"/>
      <c r="V27" s="8"/>
      <c r="W27" s="8"/>
      <c r="X27" s="8"/>
      <c r="Y27" s="8">
        <v>2013</v>
      </c>
      <c r="Z27" s="8"/>
      <c r="AA27" s="8">
        <v>256.89</v>
      </c>
    </row>
    <row r="28" spans="1:27" ht="14.25" customHeight="1" x14ac:dyDescent="0.3">
      <c r="A28" s="9">
        <v>44015</v>
      </c>
      <c r="B28" s="10" t="s">
        <v>46</v>
      </c>
      <c r="C28" s="10"/>
      <c r="D28" s="11" t="s">
        <v>45</v>
      </c>
      <c r="E28" s="33"/>
      <c r="F28" s="34">
        <v>2013</v>
      </c>
      <c r="H28" s="10"/>
      <c r="I28" s="10"/>
      <c r="J28" s="12"/>
      <c r="K28" s="12"/>
      <c r="L28" s="12">
        <f t="shared" si="0"/>
        <v>2269.89</v>
      </c>
      <c r="N28" s="35"/>
      <c r="O28" s="8"/>
      <c r="R28" s="9">
        <v>44015</v>
      </c>
      <c r="S28" s="8"/>
      <c r="T28" s="8" t="s">
        <v>46</v>
      </c>
      <c r="U28" s="8"/>
      <c r="V28" s="8">
        <v>2013</v>
      </c>
      <c r="W28" s="8"/>
      <c r="X28" s="8"/>
      <c r="Y28" s="8"/>
      <c r="Z28" s="8"/>
      <c r="AA28" s="8">
        <v>2269.89</v>
      </c>
    </row>
    <row r="29" spans="1:27" ht="14.25" customHeight="1" x14ac:dyDescent="0.3">
      <c r="A29" s="9">
        <v>44015</v>
      </c>
      <c r="B29" s="10" t="s">
        <v>43</v>
      </c>
      <c r="C29" s="10"/>
      <c r="D29" s="11" t="s">
        <v>26</v>
      </c>
      <c r="E29" s="8"/>
      <c r="F29" s="12">
        <v>38.92</v>
      </c>
      <c r="H29" s="10"/>
      <c r="I29" s="10"/>
      <c r="J29" s="12"/>
      <c r="K29" s="12"/>
      <c r="L29" s="12">
        <f t="shared" si="0"/>
        <v>2308.81</v>
      </c>
      <c r="N29" s="24"/>
      <c r="O29" s="8"/>
      <c r="R29" s="9">
        <v>44015</v>
      </c>
      <c r="S29" s="8"/>
      <c r="T29" s="8" t="s">
        <v>43</v>
      </c>
      <c r="U29" s="8"/>
      <c r="V29" s="8">
        <v>38.92</v>
      </c>
      <c r="W29" s="8"/>
      <c r="X29" s="8"/>
      <c r="Y29" s="8"/>
      <c r="Z29" s="8"/>
      <c r="AA29" s="8">
        <v>2308.81</v>
      </c>
    </row>
    <row r="30" spans="1:27" ht="14.25" customHeight="1" x14ac:dyDescent="0.3">
      <c r="A30" s="9">
        <v>44015</v>
      </c>
      <c r="B30" s="10" t="s">
        <v>43</v>
      </c>
      <c r="C30" s="10"/>
      <c r="D30" s="11" t="s">
        <v>26</v>
      </c>
      <c r="E30" s="8"/>
      <c r="F30" s="12">
        <v>500</v>
      </c>
      <c r="H30" s="10"/>
      <c r="I30" s="10"/>
      <c r="J30" s="12"/>
      <c r="K30" s="12"/>
      <c r="L30" s="12">
        <f t="shared" si="0"/>
        <v>2808.81</v>
      </c>
      <c r="N30" s="8"/>
      <c r="O30" s="8"/>
      <c r="R30" s="9">
        <v>44015</v>
      </c>
      <c r="S30" s="8"/>
      <c r="T30" s="8" t="s">
        <v>43</v>
      </c>
      <c r="U30" s="8"/>
      <c r="V30" s="8">
        <v>500</v>
      </c>
      <c r="W30" s="8"/>
      <c r="X30" s="8"/>
      <c r="Y30" s="8"/>
      <c r="Z30" s="8"/>
      <c r="AA30" s="8">
        <v>2808.81</v>
      </c>
    </row>
    <row r="31" spans="1:27" ht="14.25" customHeight="1" x14ac:dyDescent="0.3">
      <c r="A31" s="9">
        <v>44021</v>
      </c>
      <c r="B31" s="10" t="s">
        <v>43</v>
      </c>
      <c r="C31" s="10"/>
      <c r="D31" s="11" t="s">
        <v>26</v>
      </c>
      <c r="E31" s="8"/>
      <c r="F31" s="12">
        <v>39.159999999999997</v>
      </c>
      <c r="H31" s="10"/>
      <c r="I31" s="10"/>
      <c r="J31" s="12"/>
      <c r="K31" s="12"/>
      <c r="L31" s="12">
        <f t="shared" si="0"/>
        <v>2847.97</v>
      </c>
      <c r="N31" s="8"/>
      <c r="O31" s="8"/>
      <c r="R31" s="9">
        <v>44021</v>
      </c>
      <c r="S31" s="8"/>
      <c r="T31" s="8" t="s">
        <v>43</v>
      </c>
      <c r="U31" s="8"/>
      <c r="V31" s="8">
        <v>39.159999999999997</v>
      </c>
      <c r="W31" s="8"/>
      <c r="X31" s="8"/>
      <c r="Y31" s="8"/>
      <c r="Z31" s="8"/>
      <c r="AA31" s="8">
        <v>2847.97</v>
      </c>
    </row>
    <row r="32" spans="1:27" ht="14.25" customHeight="1" x14ac:dyDescent="0.3">
      <c r="A32" s="9">
        <v>44032</v>
      </c>
      <c r="B32" s="10" t="s">
        <v>47</v>
      </c>
      <c r="C32" s="10"/>
      <c r="D32" s="11"/>
      <c r="F32" s="12"/>
      <c r="H32" s="10" t="s">
        <v>197</v>
      </c>
      <c r="I32" s="10"/>
      <c r="J32" s="12">
        <v>600</v>
      </c>
      <c r="K32" s="12"/>
      <c r="L32" s="12">
        <f t="shared" si="0"/>
        <v>2247.9699999999998</v>
      </c>
      <c r="N32" s="8"/>
      <c r="O32" s="8"/>
      <c r="R32" s="9">
        <v>44032</v>
      </c>
      <c r="S32" s="8"/>
      <c r="T32" s="8" t="s">
        <v>47</v>
      </c>
      <c r="U32" s="8"/>
      <c r="V32" s="8"/>
      <c r="W32" s="8"/>
      <c r="X32" s="8"/>
      <c r="Y32" s="8">
        <v>600</v>
      </c>
      <c r="Z32" s="8"/>
      <c r="AA32" s="8">
        <v>2247.9699999999998</v>
      </c>
    </row>
    <row r="33" spans="1:27" ht="14.25" customHeight="1" x14ac:dyDescent="0.3">
      <c r="A33" s="9">
        <v>44034</v>
      </c>
      <c r="B33" s="10" t="s">
        <v>24</v>
      </c>
      <c r="C33" s="10"/>
      <c r="D33" s="11"/>
      <c r="E33" s="8"/>
      <c r="F33" s="12"/>
      <c r="H33" s="10" t="s">
        <v>197</v>
      </c>
      <c r="I33" s="10"/>
      <c r="J33" s="12">
        <v>14.39</v>
      </c>
      <c r="K33" s="12"/>
      <c r="L33" s="12">
        <f t="shared" si="0"/>
        <v>2233.58</v>
      </c>
      <c r="R33" s="9">
        <v>44034</v>
      </c>
      <c r="S33" s="8"/>
      <c r="T33" s="8" t="s">
        <v>24</v>
      </c>
      <c r="U33" s="8"/>
      <c r="V33" s="8"/>
      <c r="W33" s="8"/>
      <c r="X33" s="8"/>
      <c r="Y33" s="8">
        <v>14.39</v>
      </c>
      <c r="Z33" s="8"/>
      <c r="AA33" s="8">
        <v>2233.58</v>
      </c>
    </row>
    <row r="34" spans="1:27" ht="14.25" customHeight="1" x14ac:dyDescent="0.3">
      <c r="A34" s="9">
        <v>44041</v>
      </c>
      <c r="B34" s="10" t="s">
        <v>43</v>
      </c>
      <c r="C34" s="10"/>
      <c r="D34" s="11" t="s">
        <v>26</v>
      </c>
      <c r="E34" s="8"/>
      <c r="F34" s="12">
        <v>29.3</v>
      </c>
      <c r="H34" s="10"/>
      <c r="I34" s="10"/>
      <c r="J34" s="12"/>
      <c r="K34" s="12"/>
      <c r="L34" s="12">
        <f t="shared" si="0"/>
        <v>2262.88</v>
      </c>
      <c r="R34" s="9">
        <v>44041</v>
      </c>
      <c r="S34" s="8"/>
      <c r="T34" s="8" t="s">
        <v>43</v>
      </c>
      <c r="U34" s="8"/>
      <c r="V34" s="8">
        <v>29.3</v>
      </c>
      <c r="W34" s="8"/>
      <c r="X34" s="8"/>
      <c r="Y34" s="8"/>
      <c r="Z34" s="8"/>
      <c r="AA34" s="8">
        <v>2262.88</v>
      </c>
    </row>
    <row r="35" spans="1:27" ht="14.25" customHeight="1" x14ac:dyDescent="0.3">
      <c r="A35" s="9">
        <v>44063</v>
      </c>
      <c r="B35" s="10" t="s">
        <v>47</v>
      </c>
      <c r="C35" s="10"/>
      <c r="D35" s="11"/>
      <c r="F35" s="12"/>
      <c r="H35" s="10" t="s">
        <v>197</v>
      </c>
      <c r="I35" s="10"/>
      <c r="J35" s="12">
        <v>600</v>
      </c>
      <c r="K35" s="12"/>
      <c r="L35" s="12">
        <f t="shared" si="0"/>
        <v>1662.88</v>
      </c>
      <c r="R35" s="9">
        <v>44063</v>
      </c>
      <c r="S35" s="8"/>
      <c r="T35" s="8" t="s">
        <v>47</v>
      </c>
      <c r="U35" s="8"/>
      <c r="V35" s="8"/>
      <c r="W35" s="8"/>
      <c r="X35" s="8"/>
      <c r="Y35" s="8">
        <v>600</v>
      </c>
      <c r="Z35" s="8"/>
      <c r="AA35" s="8">
        <v>1662.88</v>
      </c>
    </row>
    <row r="36" spans="1:27" ht="14.25" customHeight="1" x14ac:dyDescent="0.3">
      <c r="A36" s="9">
        <v>44067</v>
      </c>
      <c r="B36" s="10" t="s">
        <v>24</v>
      </c>
      <c r="C36" s="10"/>
      <c r="D36" s="11"/>
      <c r="F36" s="12"/>
      <c r="H36" s="10" t="s">
        <v>197</v>
      </c>
      <c r="I36" s="10"/>
      <c r="J36" s="12">
        <v>14.39</v>
      </c>
      <c r="K36" s="12"/>
      <c r="L36" s="12">
        <f t="shared" si="0"/>
        <v>1648.49</v>
      </c>
      <c r="R36" s="9">
        <v>44067</v>
      </c>
      <c r="S36" s="8"/>
      <c r="T36" s="8" t="s">
        <v>24</v>
      </c>
      <c r="U36" s="8"/>
      <c r="V36" s="8"/>
      <c r="W36" s="8"/>
      <c r="X36" s="8"/>
      <c r="Y36" s="8">
        <v>14.39</v>
      </c>
      <c r="Z36" s="8"/>
      <c r="AA36" s="8">
        <v>1648.49</v>
      </c>
    </row>
    <row r="37" spans="1:27" ht="14.25" customHeight="1" x14ac:dyDescent="0.3">
      <c r="A37" s="9">
        <v>44077</v>
      </c>
      <c r="B37" s="10" t="s">
        <v>43</v>
      </c>
      <c r="C37" s="10"/>
      <c r="D37" s="11" t="s">
        <v>26</v>
      </c>
      <c r="E37" s="8"/>
      <c r="F37" s="12">
        <v>9.6</v>
      </c>
      <c r="H37" s="10"/>
      <c r="I37" s="10"/>
      <c r="J37" s="12"/>
      <c r="K37" s="12"/>
      <c r="L37" s="12">
        <f t="shared" si="0"/>
        <v>1658.09</v>
      </c>
      <c r="R37" s="9">
        <v>44077</v>
      </c>
      <c r="S37" s="8"/>
      <c r="T37" s="8" t="s">
        <v>43</v>
      </c>
      <c r="U37" s="8"/>
      <c r="V37" s="8">
        <v>9.6</v>
      </c>
      <c r="W37" s="8"/>
      <c r="X37" s="8"/>
      <c r="Y37" s="8"/>
      <c r="Z37" s="8"/>
      <c r="AA37" s="8">
        <v>1658.09</v>
      </c>
    </row>
    <row r="38" spans="1:27" ht="14.25" customHeight="1" x14ac:dyDescent="0.3">
      <c r="A38" s="9">
        <v>44083</v>
      </c>
      <c r="B38" s="10" t="s">
        <v>43</v>
      </c>
      <c r="C38" s="10"/>
      <c r="D38" s="11" t="s">
        <v>26</v>
      </c>
      <c r="E38" s="8"/>
      <c r="F38" s="12">
        <v>29.3</v>
      </c>
      <c r="H38" s="10"/>
      <c r="I38" s="10"/>
      <c r="J38" s="12"/>
      <c r="K38" s="12"/>
      <c r="L38" s="12">
        <f t="shared" si="0"/>
        <v>1687.3899999999999</v>
      </c>
      <c r="R38" s="9">
        <v>44083</v>
      </c>
      <c r="S38" s="8"/>
      <c r="T38" s="8" t="s">
        <v>43</v>
      </c>
      <c r="U38" s="8"/>
      <c r="V38" s="8">
        <v>29.3</v>
      </c>
      <c r="W38" s="8"/>
      <c r="X38" s="8"/>
      <c r="Y38" s="8"/>
      <c r="Z38" s="8"/>
      <c r="AA38" s="8">
        <v>1687.39</v>
      </c>
    </row>
    <row r="39" spans="1:27" ht="14.25" customHeight="1" x14ac:dyDescent="0.3">
      <c r="A39" s="9">
        <v>44091</v>
      </c>
      <c r="B39" s="21" t="s">
        <v>48</v>
      </c>
      <c r="C39" s="10"/>
      <c r="D39" s="11" t="s">
        <v>26</v>
      </c>
      <c r="E39" s="8"/>
      <c r="F39" s="12">
        <v>150</v>
      </c>
      <c r="H39" s="10"/>
      <c r="I39" s="10"/>
      <c r="J39" s="12"/>
      <c r="K39" s="12"/>
      <c r="L39" s="12">
        <f t="shared" si="0"/>
        <v>1837.3899999999999</v>
      </c>
      <c r="R39" s="9">
        <v>44091</v>
      </c>
      <c r="S39" s="8"/>
      <c r="T39" s="8" t="s">
        <v>48</v>
      </c>
      <c r="U39" s="8" t="s">
        <v>49</v>
      </c>
      <c r="V39" s="8">
        <v>150</v>
      </c>
      <c r="W39" s="8"/>
      <c r="X39" s="8"/>
      <c r="Y39" s="8"/>
      <c r="Z39" s="8"/>
      <c r="AA39" s="8">
        <v>1837.39</v>
      </c>
    </row>
    <row r="40" spans="1:27" ht="14.25" customHeight="1" x14ac:dyDescent="0.3">
      <c r="A40" s="9">
        <v>44095</v>
      </c>
      <c r="B40" s="21" t="s">
        <v>47</v>
      </c>
      <c r="C40" s="10"/>
      <c r="D40" s="11"/>
      <c r="F40" s="12"/>
      <c r="H40" s="10" t="s">
        <v>197</v>
      </c>
      <c r="I40" s="10"/>
      <c r="J40" s="12">
        <v>600</v>
      </c>
      <c r="K40" s="12"/>
      <c r="L40" s="12">
        <f t="shared" si="0"/>
        <v>1237.3899999999999</v>
      </c>
      <c r="R40" s="9">
        <v>44095</v>
      </c>
      <c r="S40" s="8"/>
      <c r="T40" s="8" t="s">
        <v>47</v>
      </c>
      <c r="U40" s="8"/>
      <c r="V40" s="8"/>
      <c r="W40" s="8"/>
      <c r="X40" s="8"/>
      <c r="Y40" s="8">
        <v>600</v>
      </c>
      <c r="Z40" s="8"/>
      <c r="AA40" s="8">
        <v>1237.3900000000001</v>
      </c>
    </row>
    <row r="41" spans="1:27" ht="14.25" customHeight="1" x14ac:dyDescent="0.3">
      <c r="A41" s="9">
        <v>44096</v>
      </c>
      <c r="B41" s="10" t="s">
        <v>24</v>
      </c>
      <c r="C41" s="10"/>
      <c r="D41" s="11"/>
      <c r="F41" s="12"/>
      <c r="H41" s="10" t="s">
        <v>197</v>
      </c>
      <c r="I41" s="10"/>
      <c r="J41" s="12">
        <v>14.39</v>
      </c>
      <c r="K41" s="12"/>
      <c r="L41" s="12">
        <f t="shared" si="0"/>
        <v>1222.9999999999998</v>
      </c>
      <c r="R41" s="9">
        <v>44096</v>
      </c>
      <c r="S41" s="8"/>
      <c r="T41" s="8" t="s">
        <v>24</v>
      </c>
      <c r="U41" s="8"/>
      <c r="V41" s="8"/>
      <c r="W41" s="8"/>
      <c r="X41" s="8"/>
      <c r="Y41" s="8">
        <v>14.39</v>
      </c>
      <c r="Z41" s="8"/>
      <c r="AA41" s="8">
        <v>1223</v>
      </c>
    </row>
    <row r="42" spans="1:27" ht="14.25" customHeight="1" x14ac:dyDescent="0.3">
      <c r="A42" s="9">
        <v>44113</v>
      </c>
      <c r="B42" s="10" t="s">
        <v>50</v>
      </c>
      <c r="C42" s="10"/>
      <c r="D42" s="11" t="s">
        <v>19</v>
      </c>
      <c r="E42" s="8"/>
      <c r="F42" s="12">
        <v>13.68</v>
      </c>
      <c r="H42" s="10"/>
      <c r="I42" s="10"/>
      <c r="J42" s="12"/>
      <c r="K42" s="12"/>
      <c r="L42" s="12">
        <f t="shared" si="0"/>
        <v>1236.6799999999998</v>
      </c>
      <c r="M42" s="36"/>
      <c r="R42" s="9">
        <v>44113</v>
      </c>
      <c r="S42" s="8"/>
      <c r="T42" s="8" t="s">
        <v>50</v>
      </c>
      <c r="U42" s="8"/>
      <c r="V42" s="8">
        <v>13.68</v>
      </c>
      <c r="W42" s="8"/>
      <c r="X42" s="8"/>
      <c r="Y42" s="8"/>
      <c r="Z42" s="8"/>
      <c r="AA42" s="8">
        <v>1236.68</v>
      </c>
    </row>
    <row r="43" spans="1:27" ht="14.25" customHeight="1" x14ac:dyDescent="0.3">
      <c r="A43" s="9">
        <v>44124</v>
      </c>
      <c r="B43" s="10" t="s">
        <v>47</v>
      </c>
      <c r="C43" s="10"/>
      <c r="D43" s="11"/>
      <c r="F43" s="12"/>
      <c r="H43" s="10" t="s">
        <v>197</v>
      </c>
      <c r="I43" s="10"/>
      <c r="J43" s="12">
        <v>600</v>
      </c>
      <c r="K43" s="12"/>
      <c r="L43" s="12">
        <f t="shared" si="0"/>
        <v>636.67999999999984</v>
      </c>
      <c r="R43" s="9">
        <v>44124</v>
      </c>
      <c r="S43" s="8"/>
      <c r="T43" s="8" t="s">
        <v>47</v>
      </c>
      <c r="U43" s="8"/>
      <c r="V43" s="8"/>
      <c r="W43" s="8"/>
      <c r="X43" s="8"/>
      <c r="Y43" s="8">
        <v>600</v>
      </c>
      <c r="Z43" s="8"/>
      <c r="AA43" s="8">
        <v>636.67999999999995</v>
      </c>
    </row>
    <row r="44" spans="1:27" ht="14.25" customHeight="1" x14ac:dyDescent="0.3">
      <c r="A44" s="9">
        <v>44139</v>
      </c>
      <c r="B44" s="10" t="s">
        <v>43</v>
      </c>
      <c r="C44" s="10"/>
      <c r="D44" s="11" t="s">
        <v>26</v>
      </c>
      <c r="E44" s="8"/>
      <c r="F44" s="12">
        <v>50</v>
      </c>
      <c r="H44" s="10"/>
      <c r="I44" s="10"/>
      <c r="J44" s="12"/>
      <c r="K44" s="12"/>
      <c r="L44" s="12">
        <f t="shared" si="0"/>
        <v>686.67999999999984</v>
      </c>
      <c r="R44" s="9">
        <v>44139</v>
      </c>
      <c r="S44" s="8"/>
      <c r="T44" s="8" t="s">
        <v>43</v>
      </c>
      <c r="U44" s="8"/>
      <c r="V44" s="8">
        <v>50</v>
      </c>
      <c r="W44" s="8"/>
      <c r="X44" s="8"/>
      <c r="Y44" s="8"/>
      <c r="Z44" s="8"/>
      <c r="AA44" s="8">
        <v>686.68</v>
      </c>
    </row>
    <row r="45" spans="1:27" ht="14.25" customHeight="1" x14ac:dyDescent="0.3">
      <c r="A45" s="9">
        <v>44139</v>
      </c>
      <c r="B45" s="10" t="s">
        <v>51</v>
      </c>
      <c r="C45" s="10"/>
      <c r="D45" s="11"/>
      <c r="E45" s="37"/>
      <c r="F45" s="12"/>
      <c r="H45" s="10" t="s">
        <v>197</v>
      </c>
      <c r="I45" s="10"/>
      <c r="J45" s="12">
        <v>14.39</v>
      </c>
      <c r="K45" s="12"/>
      <c r="L45" s="12">
        <f t="shared" si="0"/>
        <v>672.28999999999985</v>
      </c>
      <c r="R45" s="9">
        <v>44139</v>
      </c>
      <c r="S45" s="8"/>
      <c r="T45" s="8" t="s">
        <v>51</v>
      </c>
      <c r="U45" s="8"/>
      <c r="V45" s="8"/>
      <c r="W45" s="8"/>
      <c r="X45" s="8"/>
      <c r="Y45" s="8">
        <v>14.39</v>
      </c>
      <c r="Z45" s="8"/>
      <c r="AA45" s="8">
        <v>672.29</v>
      </c>
    </row>
    <row r="46" spans="1:27" ht="14.25" customHeight="1" x14ac:dyDescent="0.3">
      <c r="A46" s="9">
        <v>44144</v>
      </c>
      <c r="B46" s="10" t="s">
        <v>43</v>
      </c>
      <c r="C46" s="10"/>
      <c r="D46" s="11" t="s">
        <v>26</v>
      </c>
      <c r="E46" s="8"/>
      <c r="F46" s="12">
        <v>10</v>
      </c>
      <c r="H46" s="10"/>
      <c r="I46" s="10"/>
      <c r="J46" s="12"/>
      <c r="K46" s="12"/>
      <c r="L46" s="12">
        <f t="shared" si="0"/>
        <v>682.28999999999985</v>
      </c>
      <c r="R46" s="9">
        <v>44144</v>
      </c>
      <c r="S46" s="8"/>
      <c r="T46" s="8" t="s">
        <v>43</v>
      </c>
      <c r="U46" s="8"/>
      <c r="V46" s="8">
        <v>10</v>
      </c>
      <c r="W46" s="8"/>
      <c r="X46" s="8"/>
      <c r="Y46" s="8"/>
      <c r="Z46" s="8"/>
      <c r="AA46" s="8">
        <v>682.29</v>
      </c>
    </row>
    <row r="47" spans="1:27" ht="14.25" customHeight="1" x14ac:dyDescent="0.3">
      <c r="A47" s="9">
        <v>44151</v>
      </c>
      <c r="B47" s="10" t="s">
        <v>52</v>
      </c>
      <c r="C47" s="10"/>
      <c r="D47" s="11" t="s">
        <v>19</v>
      </c>
      <c r="E47" s="8"/>
      <c r="F47" s="12">
        <v>45</v>
      </c>
      <c r="H47" s="10"/>
      <c r="I47" s="10"/>
      <c r="J47" s="12"/>
      <c r="K47" s="12"/>
      <c r="L47" s="12">
        <f t="shared" si="0"/>
        <v>727.28999999999985</v>
      </c>
      <c r="R47" s="9">
        <v>44151</v>
      </c>
      <c r="S47" s="8"/>
      <c r="T47" s="8" t="s">
        <v>52</v>
      </c>
      <c r="U47" s="8"/>
      <c r="V47" s="8">
        <v>45</v>
      </c>
      <c r="W47" s="8"/>
      <c r="X47" s="8"/>
      <c r="Y47" s="8"/>
      <c r="Z47" s="8"/>
      <c r="AA47" s="8">
        <v>727.29</v>
      </c>
    </row>
    <row r="48" spans="1:27" ht="14.25" customHeight="1" x14ac:dyDescent="0.3">
      <c r="A48" s="9">
        <v>44152</v>
      </c>
      <c r="B48" s="10" t="s">
        <v>43</v>
      </c>
      <c r="C48" s="10"/>
      <c r="D48" s="11" t="s">
        <v>26</v>
      </c>
      <c r="E48" s="8"/>
      <c r="F48" s="12">
        <v>10.76</v>
      </c>
      <c r="H48" s="10"/>
      <c r="I48" s="10"/>
      <c r="J48" s="12"/>
      <c r="K48" s="12"/>
      <c r="L48" s="12">
        <f t="shared" si="0"/>
        <v>738.04999999999984</v>
      </c>
      <c r="R48" s="9">
        <v>44152</v>
      </c>
      <c r="S48" s="8"/>
      <c r="T48" s="8" t="s">
        <v>43</v>
      </c>
      <c r="U48" s="8"/>
      <c r="V48" s="8">
        <v>10.74</v>
      </c>
      <c r="W48" s="8"/>
      <c r="X48" s="8"/>
      <c r="Y48" s="8"/>
      <c r="Z48" s="8"/>
      <c r="AA48" s="8">
        <v>738.03</v>
      </c>
    </row>
    <row r="49" spans="1:27" ht="14.25" customHeight="1" x14ac:dyDescent="0.3">
      <c r="A49" s="9">
        <v>44155</v>
      </c>
      <c r="B49" s="10" t="s">
        <v>53</v>
      </c>
      <c r="C49" s="10"/>
      <c r="D49" s="11"/>
      <c r="F49" s="12"/>
      <c r="H49" s="10" t="s">
        <v>197</v>
      </c>
      <c r="I49" s="10"/>
      <c r="J49" s="12">
        <v>600</v>
      </c>
      <c r="K49" s="12"/>
      <c r="L49" s="12">
        <f t="shared" si="0"/>
        <v>138.04999999999984</v>
      </c>
      <c r="R49" s="9">
        <v>44155</v>
      </c>
      <c r="S49" s="8"/>
      <c r="T49" s="8" t="s">
        <v>53</v>
      </c>
      <c r="U49" s="8"/>
      <c r="V49" s="8"/>
      <c r="W49" s="8"/>
      <c r="X49" s="8"/>
      <c r="Y49" s="8">
        <v>600</v>
      </c>
      <c r="Z49" s="8"/>
      <c r="AA49" s="8">
        <v>138.03</v>
      </c>
    </row>
    <row r="50" spans="1:27" ht="14.25" customHeight="1" x14ac:dyDescent="0.3">
      <c r="A50" s="9">
        <v>44165</v>
      </c>
      <c r="B50" s="10" t="s">
        <v>54</v>
      </c>
      <c r="C50" s="10"/>
      <c r="D50" s="11" t="s">
        <v>26</v>
      </c>
      <c r="E50" s="8"/>
      <c r="F50" s="12">
        <v>8.49</v>
      </c>
      <c r="H50" s="10"/>
      <c r="I50" s="10"/>
      <c r="J50" s="12"/>
      <c r="K50" s="12"/>
      <c r="L50" s="12">
        <f t="shared" si="0"/>
        <v>146.53999999999985</v>
      </c>
      <c r="R50" s="9">
        <v>44165</v>
      </c>
      <c r="S50" s="8"/>
      <c r="T50" s="8" t="s">
        <v>54</v>
      </c>
      <c r="U50" s="8"/>
      <c r="V50" s="8">
        <v>8.49</v>
      </c>
      <c r="W50" s="8"/>
      <c r="X50" s="8"/>
      <c r="Y50" s="8"/>
      <c r="Z50" s="8"/>
      <c r="AA50" s="8">
        <v>146.52000000000001</v>
      </c>
    </row>
    <row r="51" spans="1:27" ht="14.25" customHeight="1" x14ac:dyDescent="0.3">
      <c r="A51" s="9">
        <v>44167</v>
      </c>
      <c r="B51" s="10" t="s">
        <v>54</v>
      </c>
      <c r="C51" s="10"/>
      <c r="D51" s="11" t="s">
        <v>26</v>
      </c>
      <c r="E51" s="8"/>
      <c r="F51" s="12">
        <v>19.170000000000002</v>
      </c>
      <c r="H51" s="10"/>
      <c r="I51" s="10"/>
      <c r="J51" s="12"/>
      <c r="K51" s="12"/>
      <c r="L51" s="12">
        <f t="shared" si="0"/>
        <v>165.70999999999987</v>
      </c>
      <c r="R51" s="9">
        <v>44167</v>
      </c>
      <c r="S51" s="8"/>
      <c r="T51" s="8" t="s">
        <v>54</v>
      </c>
      <c r="U51" s="8"/>
      <c r="V51" s="8">
        <v>19.170000000000002</v>
      </c>
      <c r="W51" s="8"/>
      <c r="X51" s="8"/>
      <c r="Y51" s="8"/>
      <c r="Z51" s="8"/>
      <c r="AA51" s="8">
        <v>165.69</v>
      </c>
    </row>
    <row r="52" spans="1:27" ht="14.25" customHeight="1" x14ac:dyDescent="0.3">
      <c r="A52" s="9">
        <v>44167</v>
      </c>
      <c r="B52" s="10" t="s">
        <v>55</v>
      </c>
      <c r="C52" s="10"/>
      <c r="D52" s="11"/>
      <c r="F52" s="12"/>
      <c r="H52" s="10" t="s">
        <v>197</v>
      </c>
      <c r="I52" s="10"/>
      <c r="J52" s="12">
        <v>6.85</v>
      </c>
      <c r="K52" s="12"/>
      <c r="L52" s="12">
        <f t="shared" si="0"/>
        <v>158.85999999999987</v>
      </c>
      <c r="R52" s="9">
        <v>44167</v>
      </c>
      <c r="S52" s="8"/>
      <c r="T52" s="8" t="s">
        <v>55</v>
      </c>
      <c r="U52" s="8"/>
      <c r="V52" s="8"/>
      <c r="W52" s="8"/>
      <c r="X52" s="8"/>
      <c r="Y52" s="8">
        <v>6.85</v>
      </c>
      <c r="Z52" s="8"/>
      <c r="AA52" s="8">
        <v>158.84</v>
      </c>
    </row>
    <row r="53" spans="1:27" ht="14.25" customHeight="1" x14ac:dyDescent="0.3">
      <c r="A53" s="9">
        <v>44168</v>
      </c>
      <c r="B53" s="10" t="s">
        <v>54</v>
      </c>
      <c r="C53" s="10"/>
      <c r="D53" s="11" t="s">
        <v>26</v>
      </c>
      <c r="E53" s="8"/>
      <c r="F53" s="12">
        <v>9.4600000000000009</v>
      </c>
      <c r="H53" s="10"/>
      <c r="I53" s="10"/>
      <c r="J53" s="12"/>
      <c r="K53" s="12"/>
      <c r="L53" s="12">
        <f t="shared" si="0"/>
        <v>168.31999999999988</v>
      </c>
      <c r="R53" s="9">
        <v>44168</v>
      </c>
      <c r="S53" s="8"/>
      <c r="T53" s="8" t="s">
        <v>54</v>
      </c>
      <c r="U53" s="8"/>
      <c r="V53" s="8">
        <v>9.4600000000000009</v>
      </c>
      <c r="W53" s="8"/>
      <c r="X53" s="8"/>
      <c r="Y53" s="8"/>
      <c r="Z53" s="8"/>
      <c r="AA53" s="8">
        <v>168.3</v>
      </c>
    </row>
    <row r="54" spans="1:27" ht="14.25" customHeight="1" x14ac:dyDescent="0.3">
      <c r="A54" s="9">
        <v>44173</v>
      </c>
      <c r="B54" s="10" t="s">
        <v>54</v>
      </c>
      <c r="C54" s="10"/>
      <c r="D54" s="11" t="s">
        <v>26</v>
      </c>
      <c r="E54" s="8"/>
      <c r="F54" s="12">
        <v>9.4600000000000009</v>
      </c>
      <c r="H54" s="10"/>
      <c r="I54" s="10"/>
      <c r="J54" s="12"/>
      <c r="K54" s="12"/>
      <c r="L54" s="12">
        <f t="shared" si="0"/>
        <v>177.77999999999989</v>
      </c>
      <c r="R54" s="9">
        <v>44173</v>
      </c>
      <c r="S54" s="8"/>
      <c r="T54" s="8" t="s">
        <v>54</v>
      </c>
      <c r="U54" s="8"/>
      <c r="V54" s="8">
        <v>9.4600000000000009</v>
      </c>
      <c r="W54" s="8"/>
      <c r="X54" s="8"/>
      <c r="Y54" s="8"/>
      <c r="Z54" s="8"/>
      <c r="AA54" s="8">
        <v>177.76</v>
      </c>
    </row>
    <row r="55" spans="1:27" ht="14.25" customHeight="1" x14ac:dyDescent="0.3">
      <c r="A55" s="9">
        <v>44174</v>
      </c>
      <c r="B55" s="10" t="s">
        <v>54</v>
      </c>
      <c r="C55" s="10"/>
      <c r="D55" s="11" t="s">
        <v>26</v>
      </c>
      <c r="E55" s="8"/>
      <c r="F55" s="12">
        <v>3</v>
      </c>
      <c r="H55" s="10"/>
      <c r="I55" s="10"/>
      <c r="J55" s="12"/>
      <c r="K55" s="12"/>
      <c r="L55" s="12">
        <f t="shared" si="0"/>
        <v>180.77999999999989</v>
      </c>
      <c r="R55" s="9">
        <v>44174</v>
      </c>
      <c r="S55" s="8"/>
      <c r="T55" s="8" t="s">
        <v>54</v>
      </c>
      <c r="U55" s="8"/>
      <c r="V55" s="8">
        <v>3</v>
      </c>
      <c r="W55" s="8"/>
      <c r="X55" s="8"/>
      <c r="Y55" s="8"/>
      <c r="Z55" s="8"/>
      <c r="AA55" s="8">
        <v>180.76</v>
      </c>
    </row>
    <row r="56" spans="1:27" ht="14.25" customHeight="1" x14ac:dyDescent="0.3">
      <c r="A56" s="9">
        <v>44175</v>
      </c>
      <c r="B56" s="10" t="s">
        <v>54</v>
      </c>
      <c r="C56" s="10"/>
      <c r="D56" s="11" t="s">
        <v>26</v>
      </c>
      <c r="E56" s="8"/>
      <c r="F56" s="12">
        <v>19.170000000000002</v>
      </c>
      <c r="H56" s="10"/>
      <c r="I56" s="10"/>
      <c r="J56" s="12"/>
      <c r="K56" s="12"/>
      <c r="L56" s="12">
        <f t="shared" si="0"/>
        <v>199.94999999999987</v>
      </c>
      <c r="R56" s="9">
        <v>44175</v>
      </c>
      <c r="S56" s="8"/>
      <c r="T56" s="8" t="s">
        <v>54</v>
      </c>
      <c r="U56" s="8"/>
      <c r="V56" s="8">
        <v>19.170000000000002</v>
      </c>
      <c r="W56" s="8"/>
      <c r="X56" s="8"/>
      <c r="Y56" s="8"/>
      <c r="Z56" s="8"/>
      <c r="AA56" s="8">
        <v>199.93</v>
      </c>
    </row>
    <row r="57" spans="1:27" ht="14.25" customHeight="1" x14ac:dyDescent="0.3">
      <c r="A57" s="9">
        <v>44175</v>
      </c>
      <c r="B57" s="21" t="s">
        <v>56</v>
      </c>
      <c r="C57" s="10"/>
      <c r="D57" s="11" t="s">
        <v>41</v>
      </c>
      <c r="E57" s="8"/>
      <c r="F57" s="12">
        <v>2000</v>
      </c>
      <c r="H57" s="10"/>
      <c r="I57" s="10"/>
      <c r="J57" s="12"/>
      <c r="K57" s="12"/>
      <c r="L57" s="12">
        <f t="shared" si="0"/>
        <v>2199.9499999999998</v>
      </c>
      <c r="R57" s="9">
        <v>44175</v>
      </c>
      <c r="S57" s="8"/>
      <c r="T57" s="8" t="s">
        <v>56</v>
      </c>
      <c r="U57" s="8" t="s">
        <v>42</v>
      </c>
      <c r="V57" s="8">
        <v>2000</v>
      </c>
      <c r="W57" s="8"/>
      <c r="X57" s="8"/>
      <c r="Y57" s="8"/>
      <c r="Z57" s="8"/>
      <c r="AA57" s="8">
        <v>2199.9299999999998</v>
      </c>
    </row>
    <row r="58" spans="1:27" ht="14.25" customHeight="1" x14ac:dyDescent="0.3">
      <c r="A58" s="9">
        <v>44176</v>
      </c>
      <c r="B58" s="10" t="s">
        <v>54</v>
      </c>
      <c r="C58" s="10"/>
      <c r="D58" s="11" t="s">
        <v>26</v>
      </c>
      <c r="E58" s="8"/>
      <c r="F58" s="12">
        <v>23.52</v>
      </c>
      <c r="H58" s="10"/>
      <c r="I58" s="10"/>
      <c r="J58" s="12"/>
      <c r="K58" s="12"/>
      <c r="L58" s="12">
        <f t="shared" si="0"/>
        <v>2223.4699999999998</v>
      </c>
      <c r="R58" s="9">
        <v>44176</v>
      </c>
      <c r="S58" s="8"/>
      <c r="T58" s="8" t="s">
        <v>54</v>
      </c>
      <c r="U58" s="8"/>
      <c r="V58" s="8">
        <v>23.52</v>
      </c>
      <c r="W58" s="8"/>
      <c r="X58" s="8"/>
      <c r="Y58" s="8"/>
      <c r="Z58" s="8"/>
      <c r="AA58" s="8">
        <v>2223.4499999999998</v>
      </c>
    </row>
    <row r="59" spans="1:27" ht="14.25" customHeight="1" x14ac:dyDescent="0.3">
      <c r="A59" s="9">
        <v>44183</v>
      </c>
      <c r="B59" s="10" t="s">
        <v>54</v>
      </c>
      <c r="C59" s="10"/>
      <c r="D59" s="11" t="s">
        <v>26</v>
      </c>
      <c r="E59" s="8"/>
      <c r="F59" s="12">
        <v>9.4600000000000009</v>
      </c>
      <c r="H59" s="10"/>
      <c r="I59" s="10"/>
      <c r="J59" s="12"/>
      <c r="K59" s="12"/>
      <c r="L59" s="12">
        <f t="shared" si="0"/>
        <v>2232.9299999999998</v>
      </c>
      <c r="R59" s="9">
        <v>44183</v>
      </c>
      <c r="S59" s="8"/>
      <c r="T59" s="8" t="s">
        <v>54</v>
      </c>
      <c r="U59" s="8"/>
      <c r="V59" s="8">
        <v>9.4600000000000009</v>
      </c>
      <c r="W59" s="8"/>
      <c r="X59" s="8"/>
      <c r="Y59" s="8"/>
      <c r="Z59" s="8"/>
      <c r="AA59" s="8">
        <v>2232.91</v>
      </c>
    </row>
    <row r="60" spans="1:27" ht="14.25" customHeight="1" x14ac:dyDescent="0.3">
      <c r="A60" s="9">
        <v>44186</v>
      </c>
      <c r="B60" s="10" t="s">
        <v>54</v>
      </c>
      <c r="C60" s="10"/>
      <c r="D60" s="11" t="s">
        <v>26</v>
      </c>
      <c r="E60" s="8"/>
      <c r="F60" s="12">
        <v>242.5</v>
      </c>
      <c r="H60" s="10"/>
      <c r="I60" s="10"/>
      <c r="J60" s="12"/>
      <c r="K60" s="12"/>
      <c r="L60" s="12">
        <f t="shared" si="0"/>
        <v>2475.4299999999998</v>
      </c>
      <c r="R60" s="9">
        <v>44186</v>
      </c>
      <c r="S60" s="8"/>
      <c r="T60" s="8" t="s">
        <v>54</v>
      </c>
      <c r="U60" s="8"/>
      <c r="V60" s="8">
        <v>242.5</v>
      </c>
      <c r="W60" s="8"/>
      <c r="X60" s="8"/>
      <c r="Y60" s="8"/>
      <c r="Z60" s="8"/>
      <c r="AA60" s="8">
        <v>2475.41</v>
      </c>
    </row>
    <row r="61" spans="1:27" ht="14.25" customHeight="1" x14ac:dyDescent="0.3">
      <c r="A61" s="9">
        <v>44186</v>
      </c>
      <c r="B61" s="10" t="s">
        <v>53</v>
      </c>
      <c r="C61" s="10"/>
      <c r="D61" s="11"/>
      <c r="F61" s="12"/>
      <c r="H61" s="10" t="s">
        <v>197</v>
      </c>
      <c r="I61" s="10"/>
      <c r="J61" s="12">
        <v>600</v>
      </c>
      <c r="K61" s="12"/>
      <c r="L61" s="12">
        <f t="shared" si="0"/>
        <v>1875.4299999999998</v>
      </c>
      <c r="R61" s="9">
        <v>44186</v>
      </c>
      <c r="S61" s="8"/>
      <c r="T61" s="8" t="s">
        <v>53</v>
      </c>
      <c r="U61" s="8"/>
      <c r="V61" s="8"/>
      <c r="W61" s="8"/>
      <c r="X61" s="8"/>
      <c r="Y61" s="8">
        <v>600</v>
      </c>
      <c r="Z61" s="8"/>
      <c r="AA61" s="8">
        <v>1875.41</v>
      </c>
    </row>
    <row r="62" spans="1:27" ht="14.25" customHeight="1" x14ac:dyDescent="0.3">
      <c r="A62" s="9">
        <v>44188</v>
      </c>
      <c r="B62" s="10" t="s">
        <v>51</v>
      </c>
      <c r="C62" s="10"/>
      <c r="D62" s="11"/>
      <c r="F62" s="12"/>
      <c r="H62" s="10" t="s">
        <v>197</v>
      </c>
      <c r="I62" s="10"/>
      <c r="J62" s="12">
        <v>14.39</v>
      </c>
      <c r="K62" s="12"/>
      <c r="L62" s="12">
        <f t="shared" si="0"/>
        <v>1861.0399999999997</v>
      </c>
      <c r="R62" s="9">
        <v>44188</v>
      </c>
      <c r="S62" s="8"/>
      <c r="T62" s="8" t="s">
        <v>51</v>
      </c>
      <c r="U62" s="8"/>
      <c r="V62" s="8"/>
      <c r="W62" s="8"/>
      <c r="X62" s="8"/>
      <c r="Y62" s="8">
        <v>14.39</v>
      </c>
      <c r="Z62" s="8"/>
      <c r="AA62" s="8">
        <v>1861.02</v>
      </c>
    </row>
    <row r="63" spans="1:27" ht="14.25" customHeight="1" x14ac:dyDescent="0.3">
      <c r="A63" s="9">
        <v>44201</v>
      </c>
      <c r="B63" s="10" t="s">
        <v>54</v>
      </c>
      <c r="C63" s="10"/>
      <c r="D63" s="11" t="s">
        <v>26</v>
      </c>
      <c r="E63" s="8"/>
      <c r="F63" s="12">
        <v>6</v>
      </c>
      <c r="H63" s="10"/>
      <c r="I63" s="10"/>
      <c r="J63" s="12"/>
      <c r="K63" s="12"/>
      <c r="L63" s="12">
        <f t="shared" si="0"/>
        <v>1867.0399999999997</v>
      </c>
      <c r="R63" s="9">
        <v>44201</v>
      </c>
      <c r="S63" s="8"/>
      <c r="T63" s="8" t="s">
        <v>54</v>
      </c>
      <c r="U63" s="8"/>
      <c r="V63" s="8">
        <v>6</v>
      </c>
      <c r="W63" s="8"/>
      <c r="X63" s="8"/>
      <c r="Y63" s="8"/>
      <c r="Z63" s="8"/>
      <c r="AA63" s="8">
        <v>1867.02</v>
      </c>
    </row>
    <row r="64" spans="1:27" ht="14.25" customHeight="1" x14ac:dyDescent="0.3">
      <c r="A64" s="9">
        <v>44203</v>
      </c>
      <c r="B64" s="10" t="s">
        <v>54</v>
      </c>
      <c r="C64" s="10"/>
      <c r="D64" s="11" t="s">
        <v>26</v>
      </c>
      <c r="E64" s="8"/>
      <c r="F64" s="12">
        <v>19.170000000000002</v>
      </c>
      <c r="H64" s="10"/>
      <c r="I64" s="10"/>
      <c r="J64" s="12"/>
      <c r="K64" s="12"/>
      <c r="L64" s="12">
        <f t="shared" si="0"/>
        <v>1886.2099999999998</v>
      </c>
      <c r="R64" s="9">
        <v>44203</v>
      </c>
      <c r="S64" s="8"/>
      <c r="T64" s="8" t="s">
        <v>54</v>
      </c>
      <c r="U64" s="8"/>
      <c r="V64" s="8">
        <v>19.170000000000002</v>
      </c>
      <c r="W64" s="8"/>
      <c r="X64" s="8"/>
      <c r="Y64" s="8"/>
      <c r="Z64" s="8"/>
      <c r="AA64" s="8">
        <v>1886.19</v>
      </c>
    </row>
    <row r="65" spans="1:27" ht="14.25" customHeight="1" x14ac:dyDescent="0.3">
      <c r="A65" s="9">
        <v>44216</v>
      </c>
      <c r="B65" s="10" t="s">
        <v>53</v>
      </c>
      <c r="C65" s="10"/>
      <c r="D65" s="11"/>
      <c r="F65" s="12"/>
      <c r="H65" s="10" t="s">
        <v>197</v>
      </c>
      <c r="I65" s="10"/>
      <c r="J65" s="12">
        <v>600</v>
      </c>
      <c r="K65" s="12"/>
      <c r="L65" s="12">
        <f t="shared" si="0"/>
        <v>1286.2099999999998</v>
      </c>
      <c r="R65" s="9">
        <v>44216</v>
      </c>
      <c r="S65" s="8"/>
      <c r="T65" s="8" t="s">
        <v>53</v>
      </c>
      <c r="U65" s="8"/>
      <c r="V65" s="8"/>
      <c r="W65" s="8"/>
      <c r="X65" s="8"/>
      <c r="Y65" s="8">
        <v>600</v>
      </c>
      <c r="Z65" s="8"/>
      <c r="AA65" s="8">
        <v>1286.19</v>
      </c>
    </row>
    <row r="66" spans="1:27" ht="14.25" customHeight="1" x14ac:dyDescent="0.3">
      <c r="A66" s="38">
        <v>44222</v>
      </c>
      <c r="B66" s="39" t="s">
        <v>54</v>
      </c>
      <c r="C66" s="39"/>
      <c r="D66" s="11" t="s">
        <v>26</v>
      </c>
      <c r="E66" s="40"/>
      <c r="F66" s="41">
        <v>19.170000000000002</v>
      </c>
      <c r="G66" s="40"/>
      <c r="H66" s="39"/>
      <c r="I66" s="39"/>
      <c r="J66" s="41"/>
      <c r="K66" s="41"/>
      <c r="L66" s="41">
        <f t="shared" si="0"/>
        <v>1305.3799999999999</v>
      </c>
      <c r="M66" s="40"/>
      <c r="N66" s="41">
        <f>SUM(F3:F66)</f>
        <v>8019.9100000000026</v>
      </c>
      <c r="O66" s="41">
        <f>SUM(J3:J66)</f>
        <v>6714.5300000000016</v>
      </c>
      <c r="P66" s="41">
        <f>+N66-O66</f>
        <v>1305.380000000001</v>
      </c>
      <c r="Q66" s="41">
        <f>+L66-P66</f>
        <v>0</v>
      </c>
      <c r="R66" s="9">
        <v>44222</v>
      </c>
      <c r="S66" s="8"/>
      <c r="T66" s="8" t="s">
        <v>54</v>
      </c>
      <c r="U66" s="8"/>
      <c r="V66" s="8">
        <v>19.170000000000002</v>
      </c>
      <c r="W66" s="8"/>
      <c r="X66" s="8"/>
      <c r="Y66" s="8"/>
      <c r="Z66" s="8"/>
      <c r="AA66" s="8">
        <v>1305.3599999999999</v>
      </c>
    </row>
    <row r="67" spans="1:27" ht="14.25" customHeight="1" x14ac:dyDescent="0.3">
      <c r="A67" s="9"/>
      <c r="B67" s="10"/>
      <c r="C67" s="10"/>
      <c r="D67" s="8"/>
      <c r="E67" s="8"/>
      <c r="F67" s="12"/>
      <c r="H67" s="10"/>
      <c r="I67" s="10"/>
      <c r="J67" s="12"/>
      <c r="K67" s="12"/>
      <c r="L67" s="12"/>
      <c r="R67" s="9">
        <v>44229</v>
      </c>
      <c r="S67" s="8"/>
      <c r="T67" s="8" t="s">
        <v>54</v>
      </c>
      <c r="U67" s="8"/>
      <c r="V67" s="8">
        <v>6</v>
      </c>
      <c r="W67" s="8"/>
      <c r="X67" s="8"/>
      <c r="Y67" s="8"/>
      <c r="Z67" s="8"/>
      <c r="AA67" s="8">
        <v>1311.36</v>
      </c>
    </row>
    <row r="68" spans="1:27" ht="14.25" customHeight="1" x14ac:dyDescent="0.3">
      <c r="A68" s="9"/>
      <c r="B68" s="10"/>
      <c r="C68" s="10"/>
      <c r="F68" s="12"/>
      <c r="H68" s="10"/>
      <c r="I68" s="10"/>
      <c r="J68" s="12"/>
      <c r="K68" s="12"/>
      <c r="L68" s="12"/>
      <c r="N68" s="41">
        <f>+N66-F28</f>
        <v>6006.9100000000026</v>
      </c>
      <c r="O68" s="41">
        <f>+O66-J27</f>
        <v>4701.5300000000016</v>
      </c>
      <c r="P68" s="41">
        <f>+N68-O68</f>
        <v>1305.380000000001</v>
      </c>
      <c r="Q68" s="41"/>
      <c r="R68" s="9">
        <v>44229</v>
      </c>
      <c r="S68" s="8"/>
      <c r="T68" s="8" t="s">
        <v>51</v>
      </c>
      <c r="U68" s="8"/>
      <c r="V68" s="8"/>
      <c r="W68" s="8"/>
      <c r="X68" s="8"/>
      <c r="Y68" s="8">
        <v>14.39</v>
      </c>
      <c r="Z68" s="8"/>
      <c r="AA68" s="8">
        <v>1296.97</v>
      </c>
    </row>
    <row r="69" spans="1:27" ht="14.25" customHeight="1" x14ac:dyDescent="0.3">
      <c r="A69" s="9"/>
      <c r="F69" s="12"/>
      <c r="H69" s="10"/>
      <c r="I69" s="10"/>
      <c r="J69" s="12"/>
      <c r="K69" s="12"/>
      <c r="L69" s="12"/>
      <c r="R69" s="9">
        <v>44239</v>
      </c>
      <c r="S69" s="8"/>
      <c r="T69" s="8" t="s">
        <v>57</v>
      </c>
      <c r="U69" s="8" t="s">
        <v>42</v>
      </c>
      <c r="V69" s="8">
        <v>1500</v>
      </c>
      <c r="W69" s="8"/>
      <c r="X69" s="8"/>
      <c r="Y69" s="8"/>
      <c r="Z69" s="8"/>
      <c r="AA69" s="8">
        <v>2796.97</v>
      </c>
    </row>
    <row r="70" spans="1:27" ht="14.25" customHeight="1" x14ac:dyDescent="0.3">
      <c r="A70" s="9"/>
      <c r="F70" s="12"/>
      <c r="H70" s="10"/>
      <c r="I70" s="10"/>
      <c r="J70" s="12"/>
      <c r="K70" s="12"/>
      <c r="L70" s="12"/>
      <c r="R70" s="9">
        <v>44249</v>
      </c>
      <c r="S70" s="8"/>
      <c r="T70" s="8" t="s">
        <v>47</v>
      </c>
      <c r="U70" s="8"/>
      <c r="V70" s="8"/>
      <c r="W70" s="8"/>
      <c r="X70" s="8"/>
      <c r="Y70" s="8">
        <v>600</v>
      </c>
      <c r="Z70" s="8"/>
      <c r="AA70" s="8">
        <v>2196.9699999999998</v>
      </c>
    </row>
    <row r="71" spans="1:27" ht="14.25" customHeight="1" x14ac:dyDescent="0.3">
      <c r="A71" s="9"/>
      <c r="F71" s="12"/>
      <c r="H71" s="10"/>
      <c r="I71" s="10"/>
      <c r="J71" s="12"/>
      <c r="K71" s="12"/>
      <c r="L71" s="12"/>
      <c r="R71" s="9">
        <v>44256</v>
      </c>
      <c r="S71" s="8"/>
      <c r="T71" s="8" t="s">
        <v>43</v>
      </c>
      <c r="U71" s="8"/>
      <c r="V71" s="8">
        <v>19.170000000000002</v>
      </c>
      <c r="W71" s="8"/>
      <c r="X71" s="8"/>
      <c r="Y71" s="8"/>
      <c r="Z71" s="8"/>
      <c r="AA71" s="8">
        <v>2216.14</v>
      </c>
    </row>
    <row r="72" spans="1:27" ht="14.25" customHeight="1" x14ac:dyDescent="0.3">
      <c r="A72" s="9"/>
      <c r="F72" s="12"/>
      <c r="H72" s="10"/>
      <c r="I72" s="10"/>
      <c r="J72" s="12"/>
      <c r="K72" s="12"/>
      <c r="L72" s="12"/>
      <c r="R72" s="9">
        <v>44258</v>
      </c>
      <c r="S72" s="8"/>
      <c r="T72" s="8" t="s">
        <v>43</v>
      </c>
      <c r="U72" s="8"/>
      <c r="V72" s="8">
        <v>6</v>
      </c>
      <c r="W72" s="8"/>
      <c r="X72" s="8"/>
      <c r="Y72" s="8"/>
      <c r="Z72" s="8"/>
      <c r="AA72" s="8">
        <v>2222.14</v>
      </c>
    </row>
    <row r="73" spans="1:27" ht="14.25" customHeight="1" x14ac:dyDescent="0.3">
      <c r="A73" s="9"/>
      <c r="F73" s="12"/>
      <c r="H73" s="10"/>
      <c r="I73" s="10"/>
      <c r="J73" s="12"/>
      <c r="K73" s="12"/>
      <c r="L73" s="12"/>
      <c r="R73" s="9">
        <v>44272</v>
      </c>
      <c r="S73" s="8"/>
      <c r="T73" s="8" t="s">
        <v>58</v>
      </c>
      <c r="U73" s="8" t="s">
        <v>42</v>
      </c>
      <c r="V73" s="8">
        <v>2050</v>
      </c>
      <c r="W73" s="8"/>
      <c r="X73" s="8"/>
      <c r="Y73" s="8"/>
      <c r="Z73" s="8"/>
      <c r="AA73" s="8">
        <v>4272.1400000000003</v>
      </c>
    </row>
    <row r="74" spans="1:27" ht="14.25" customHeight="1" x14ac:dyDescent="0.3">
      <c r="A74" s="9"/>
      <c r="F74" s="12"/>
      <c r="H74" s="10"/>
      <c r="I74" s="10"/>
      <c r="J74" s="12"/>
      <c r="K74" s="12"/>
      <c r="L74" s="12"/>
      <c r="R74" s="9">
        <v>44273</v>
      </c>
      <c r="S74" s="8"/>
      <c r="T74" s="8" t="s">
        <v>43</v>
      </c>
      <c r="U74" s="8"/>
      <c r="V74" s="8">
        <v>19.170000000000002</v>
      </c>
      <c r="W74" s="8"/>
      <c r="X74" s="8"/>
      <c r="Y74" s="8"/>
      <c r="Z74" s="8"/>
      <c r="AA74" s="8">
        <v>4291.3100000000004</v>
      </c>
    </row>
    <row r="75" spans="1:27" ht="14.25" customHeight="1" x14ac:dyDescent="0.3">
      <c r="A75" s="9"/>
      <c r="F75" s="12"/>
      <c r="H75" s="10"/>
      <c r="I75" s="10"/>
      <c r="J75" s="12"/>
      <c r="R75" s="9">
        <v>44277</v>
      </c>
      <c r="S75" s="8"/>
      <c r="T75" s="8" t="s">
        <v>43</v>
      </c>
      <c r="U75" s="8"/>
      <c r="V75" s="8">
        <v>19.170000000000002</v>
      </c>
      <c r="W75" s="8"/>
      <c r="X75" s="8"/>
      <c r="Y75" s="8"/>
      <c r="Z75" s="8"/>
      <c r="AA75" s="8">
        <v>4310.4799999999996</v>
      </c>
    </row>
    <row r="76" spans="1:27" ht="14.25" customHeight="1" x14ac:dyDescent="0.3">
      <c r="A76" s="9"/>
      <c r="F76" s="12"/>
      <c r="H76" s="10"/>
      <c r="I76" s="10"/>
      <c r="J76" s="12"/>
      <c r="R76" s="9">
        <v>44277</v>
      </c>
      <c r="S76" s="8"/>
      <c r="T76" s="8" t="s">
        <v>47</v>
      </c>
      <c r="U76" s="8"/>
      <c r="V76" s="8"/>
      <c r="W76" s="8"/>
      <c r="X76" s="8"/>
      <c r="Y76" s="8">
        <v>600</v>
      </c>
      <c r="Z76" s="8"/>
      <c r="AA76" s="8">
        <v>3710.48</v>
      </c>
    </row>
    <row r="77" spans="1:27" ht="14.25" customHeight="1" x14ac:dyDescent="0.3">
      <c r="A77" s="9"/>
      <c r="F77" s="12"/>
      <c r="H77" s="10"/>
      <c r="I77" s="10"/>
      <c r="J77" s="12"/>
      <c r="R77" s="9">
        <v>44277</v>
      </c>
      <c r="S77" s="8"/>
      <c r="T77" s="8" t="s">
        <v>24</v>
      </c>
      <c r="U77" s="8"/>
      <c r="V77" s="8"/>
      <c r="W77" s="8"/>
      <c r="X77" s="8"/>
      <c r="Y77" s="8">
        <v>14.39</v>
      </c>
      <c r="Z77" s="8"/>
      <c r="AA77" s="8">
        <v>3696.09</v>
      </c>
    </row>
    <row r="78" spans="1:27" ht="14.25" customHeight="1" x14ac:dyDescent="0.3">
      <c r="A78" s="9"/>
      <c r="F78" s="12"/>
      <c r="H78" s="10"/>
      <c r="I78" s="10"/>
      <c r="J78" s="12"/>
      <c r="R78" s="9">
        <v>44279</v>
      </c>
      <c r="S78" s="8"/>
      <c r="T78" s="8" t="s">
        <v>43</v>
      </c>
      <c r="U78" s="8"/>
      <c r="V78" s="8">
        <v>9.4600000000000009</v>
      </c>
      <c r="W78" s="8"/>
      <c r="X78" s="8"/>
      <c r="Y78" s="8"/>
      <c r="Z78" s="8"/>
      <c r="AA78" s="8">
        <v>3705.55</v>
      </c>
    </row>
    <row r="79" spans="1:27" ht="14.25" customHeight="1" x14ac:dyDescent="0.3">
      <c r="A79" s="9"/>
      <c r="F79" s="12"/>
      <c r="H79" s="10"/>
      <c r="I79" s="10"/>
      <c r="J79" s="12"/>
      <c r="R79" s="9">
        <v>44284</v>
      </c>
      <c r="S79" s="8"/>
      <c r="T79" s="8" t="s">
        <v>43</v>
      </c>
      <c r="U79" s="8"/>
      <c r="V79" s="8">
        <v>9.4600000000000009</v>
      </c>
      <c r="W79" s="8"/>
      <c r="X79" s="8"/>
      <c r="Y79" s="8"/>
      <c r="Z79" s="8"/>
      <c r="AA79" s="8">
        <v>3715.14</v>
      </c>
    </row>
    <row r="80" spans="1:27" ht="14.25" customHeight="1" x14ac:dyDescent="0.3">
      <c r="A80" s="9"/>
      <c r="F80" s="12"/>
      <c r="H80" s="10"/>
      <c r="I80" s="10"/>
      <c r="J80" s="12"/>
      <c r="R80" s="9">
        <v>44284</v>
      </c>
      <c r="S80" s="8"/>
      <c r="T80" s="8" t="s">
        <v>59</v>
      </c>
      <c r="U80" s="8" t="s">
        <v>42</v>
      </c>
      <c r="V80" s="8">
        <v>970.13</v>
      </c>
      <c r="W80" s="8"/>
      <c r="X80" s="8"/>
      <c r="Y80" s="8"/>
      <c r="Z80" s="8"/>
      <c r="AA80" s="8">
        <v>4685.1400000000003</v>
      </c>
    </row>
    <row r="81" spans="1:27" ht="14.25" customHeight="1" x14ac:dyDescent="0.3">
      <c r="A81" s="9"/>
      <c r="F81" s="12"/>
      <c r="H81" s="10"/>
      <c r="I81" s="10"/>
      <c r="J81" s="12"/>
      <c r="R81" s="9">
        <v>44292</v>
      </c>
      <c r="S81" s="8"/>
      <c r="T81" s="8" t="s">
        <v>60</v>
      </c>
      <c r="U81" s="8" t="s">
        <v>61</v>
      </c>
      <c r="V81" s="8">
        <v>200</v>
      </c>
      <c r="W81" s="8"/>
      <c r="X81" s="8"/>
      <c r="Y81" s="8"/>
      <c r="Z81" s="8"/>
      <c r="AA81" s="8">
        <v>4885.1400000000003</v>
      </c>
    </row>
    <row r="82" spans="1:27" ht="14.25" customHeight="1" x14ac:dyDescent="0.3">
      <c r="A82" s="9"/>
      <c r="F82" s="12"/>
      <c r="H82" s="10"/>
      <c r="I82" s="10"/>
      <c r="J82" s="12"/>
      <c r="R82" s="9">
        <v>44293</v>
      </c>
      <c r="S82" s="8"/>
      <c r="T82" s="8" t="s">
        <v>43</v>
      </c>
      <c r="U82" s="8"/>
      <c r="V82" s="8">
        <v>9.4600000000000009</v>
      </c>
      <c r="W82" s="8"/>
      <c r="X82" s="8"/>
      <c r="Y82" s="8"/>
      <c r="Z82" s="8"/>
      <c r="AA82" s="8">
        <v>4894.6000000000004</v>
      </c>
    </row>
    <row r="83" spans="1:27" ht="14.25" customHeight="1" x14ac:dyDescent="0.3">
      <c r="A83" s="9"/>
      <c r="F83" s="12"/>
      <c r="H83" s="10"/>
      <c r="I83" s="10"/>
      <c r="J83" s="12"/>
      <c r="R83" s="9">
        <v>44293</v>
      </c>
      <c r="S83" s="8"/>
      <c r="T83" s="8" t="s">
        <v>43</v>
      </c>
      <c r="U83" s="8"/>
      <c r="V83" s="8">
        <v>7.5</v>
      </c>
      <c r="W83" s="8"/>
      <c r="X83" s="8"/>
      <c r="Y83" s="8"/>
      <c r="Z83" s="8"/>
      <c r="AA83" s="8">
        <v>4902.1000000000004</v>
      </c>
    </row>
    <row r="84" spans="1:27" ht="14.25" customHeight="1" x14ac:dyDescent="0.3">
      <c r="A84" s="9"/>
      <c r="F84" s="12"/>
      <c r="H84" s="10"/>
      <c r="I84" s="10"/>
      <c r="J84" s="12"/>
      <c r="R84" s="9">
        <v>44298</v>
      </c>
      <c r="S84" s="8"/>
      <c r="T84" s="8" t="s">
        <v>60</v>
      </c>
      <c r="U84" s="8" t="s">
        <v>61</v>
      </c>
      <c r="V84" s="8">
        <v>200</v>
      </c>
      <c r="W84" s="8"/>
      <c r="X84" s="8"/>
      <c r="Y84" s="8"/>
      <c r="Z84" s="8"/>
      <c r="AA84" s="8">
        <v>5102.1000000000004</v>
      </c>
    </row>
    <row r="85" spans="1:27" ht="14.25" customHeight="1" x14ac:dyDescent="0.3">
      <c r="A85" s="9"/>
      <c r="F85" s="12"/>
      <c r="H85" s="10"/>
      <c r="I85" s="10"/>
      <c r="J85" s="12"/>
      <c r="R85" s="9">
        <v>44300</v>
      </c>
      <c r="S85" s="8"/>
      <c r="T85" s="8" t="s">
        <v>62</v>
      </c>
      <c r="U85" s="8"/>
      <c r="V85" s="8"/>
      <c r="W85" s="8"/>
      <c r="X85" s="8"/>
      <c r="Y85" s="8">
        <v>72.739999999999995</v>
      </c>
      <c r="Z85" s="8"/>
      <c r="AA85" s="8">
        <v>5029.3599999999997</v>
      </c>
    </row>
    <row r="86" spans="1:27" ht="14.25" customHeight="1" x14ac:dyDescent="0.3">
      <c r="A86" s="9"/>
      <c r="F86" s="12"/>
      <c r="H86" s="10"/>
      <c r="I86" s="10"/>
      <c r="J86" s="12"/>
      <c r="R86" s="9">
        <v>44307</v>
      </c>
      <c r="S86" s="8"/>
      <c r="T86" s="8" t="s">
        <v>47</v>
      </c>
      <c r="U86" s="8"/>
      <c r="V86" s="8"/>
      <c r="W86" s="8"/>
      <c r="X86" s="8"/>
      <c r="Y86" s="8">
        <v>600</v>
      </c>
      <c r="Z86" s="8"/>
      <c r="AA86" s="8">
        <v>4429.3599999999997</v>
      </c>
    </row>
    <row r="87" spans="1:27" ht="14.25" customHeight="1" x14ac:dyDescent="0.3">
      <c r="A87" s="9"/>
      <c r="F87" s="12"/>
      <c r="H87" s="10"/>
      <c r="I87" s="10"/>
      <c r="J87" s="12"/>
      <c r="R87" s="9">
        <v>44308</v>
      </c>
      <c r="S87" s="8"/>
      <c r="T87" s="8" t="s">
        <v>24</v>
      </c>
      <c r="U87" s="8"/>
      <c r="V87" s="8"/>
      <c r="W87" s="8"/>
      <c r="X87" s="8"/>
      <c r="Y87" s="8">
        <v>14.39</v>
      </c>
      <c r="Z87" s="8"/>
      <c r="AA87" s="8">
        <v>4414.97</v>
      </c>
    </row>
    <row r="88" spans="1:27" ht="14.25" customHeight="1" x14ac:dyDescent="0.3">
      <c r="A88" s="9"/>
      <c r="F88" s="12"/>
      <c r="H88" s="10"/>
      <c r="I88" s="10"/>
      <c r="J88" s="12"/>
      <c r="R88" s="9">
        <v>44312</v>
      </c>
      <c r="S88" s="8"/>
      <c r="T88" s="8" t="s">
        <v>43</v>
      </c>
      <c r="U88" s="8"/>
      <c r="V88" s="8">
        <v>50</v>
      </c>
      <c r="W88" s="8"/>
      <c r="X88" s="8"/>
      <c r="Y88" s="8"/>
      <c r="Z88" s="8"/>
      <c r="AA88" s="8">
        <v>4464.97</v>
      </c>
    </row>
    <row r="89" spans="1:27" ht="14.25" customHeight="1" x14ac:dyDescent="0.3">
      <c r="A89" s="9"/>
      <c r="F89" s="12"/>
      <c r="H89" s="10"/>
      <c r="I89" s="10"/>
      <c r="J89" s="12"/>
      <c r="R89" s="9">
        <v>44321</v>
      </c>
      <c r="S89" s="8"/>
      <c r="T89" s="8" t="s">
        <v>63</v>
      </c>
      <c r="U89" s="8"/>
      <c r="V89" s="8"/>
      <c r="W89" s="8"/>
      <c r="X89" s="8"/>
      <c r="Y89" s="8">
        <v>19.25</v>
      </c>
      <c r="Z89" s="8"/>
      <c r="AA89" s="8">
        <v>4445.72</v>
      </c>
    </row>
    <row r="90" spans="1:27" ht="14.25" customHeight="1" x14ac:dyDescent="0.3">
      <c r="A90" s="9"/>
      <c r="F90" s="12"/>
      <c r="H90" s="10"/>
      <c r="I90" s="10"/>
      <c r="J90" s="12"/>
      <c r="R90" s="9">
        <v>44323</v>
      </c>
      <c r="S90" s="8"/>
      <c r="T90" s="8" t="s">
        <v>54</v>
      </c>
      <c r="U90" s="8"/>
      <c r="V90" s="8">
        <v>3945.75</v>
      </c>
      <c r="W90" s="8"/>
      <c r="X90" s="8"/>
      <c r="Y90" s="8"/>
      <c r="Z90" s="8"/>
      <c r="AA90" s="8">
        <v>8391.4699999999993</v>
      </c>
    </row>
    <row r="91" spans="1:27" ht="14.25" customHeight="1" x14ac:dyDescent="0.3">
      <c r="A91" s="9"/>
      <c r="F91" s="12"/>
      <c r="H91" s="10"/>
      <c r="I91" s="10"/>
      <c r="J91" s="12"/>
      <c r="R91" s="9">
        <v>44327</v>
      </c>
      <c r="S91" s="8"/>
      <c r="T91" s="8" t="s">
        <v>54</v>
      </c>
      <c r="U91" s="8"/>
      <c r="V91" s="8">
        <v>6</v>
      </c>
      <c r="W91" s="8"/>
      <c r="X91" s="8"/>
      <c r="Y91" s="8"/>
      <c r="Z91" s="8"/>
      <c r="AA91" s="8">
        <v>8397.4699999999993</v>
      </c>
    </row>
    <row r="92" spans="1:27" ht="14.25" customHeight="1" x14ac:dyDescent="0.3">
      <c r="A92" s="9"/>
      <c r="F92" s="12"/>
      <c r="H92" s="10"/>
      <c r="I92" s="10"/>
      <c r="J92" s="12"/>
      <c r="R92" s="9">
        <v>44328</v>
      </c>
      <c r="S92" s="8"/>
      <c r="T92" s="8" t="s">
        <v>43</v>
      </c>
      <c r="U92" s="8"/>
      <c r="V92" s="8">
        <v>24.02</v>
      </c>
      <c r="W92" s="8"/>
      <c r="X92" s="8"/>
      <c r="Y92" s="8"/>
      <c r="Z92" s="8"/>
      <c r="AA92" s="8">
        <v>8421.49</v>
      </c>
    </row>
    <row r="93" spans="1:27" ht="14.25" customHeight="1" x14ac:dyDescent="0.3">
      <c r="A93" s="9"/>
      <c r="F93" s="12"/>
      <c r="H93" s="10"/>
      <c r="I93" s="10"/>
      <c r="J93" s="12"/>
      <c r="R93" s="9">
        <v>44328</v>
      </c>
      <c r="S93" s="8"/>
      <c r="T93" s="8" t="s">
        <v>64</v>
      </c>
      <c r="U93" s="8" t="s">
        <v>65</v>
      </c>
      <c r="V93" s="8">
        <v>200</v>
      </c>
      <c r="W93" s="8"/>
      <c r="X93" s="8"/>
      <c r="Y93" s="8"/>
      <c r="Z93" s="8"/>
      <c r="AA93" s="8">
        <v>9621.49</v>
      </c>
    </row>
    <row r="94" spans="1:27" ht="14.25" customHeight="1" x14ac:dyDescent="0.3">
      <c r="A94" s="9"/>
      <c r="F94" s="12"/>
      <c r="H94" s="10"/>
      <c r="I94" s="10"/>
      <c r="J94" s="12"/>
      <c r="R94" s="9">
        <v>44337</v>
      </c>
      <c r="S94" s="8"/>
      <c r="T94" s="8" t="s">
        <v>47</v>
      </c>
      <c r="U94" s="8"/>
      <c r="V94" s="8"/>
      <c r="W94" s="8"/>
      <c r="X94" s="8"/>
      <c r="Y94" s="8">
        <v>600</v>
      </c>
      <c r="Z94" s="8"/>
      <c r="AA94" s="8">
        <v>8021.49</v>
      </c>
    </row>
    <row r="95" spans="1:27" ht="14.25" customHeight="1" x14ac:dyDescent="0.3">
      <c r="A95" s="9"/>
      <c r="F95" s="12"/>
      <c r="H95" s="10"/>
      <c r="I95" s="10"/>
      <c r="J95" s="12"/>
      <c r="R95" s="9">
        <v>44340</v>
      </c>
      <c r="S95" s="8"/>
      <c r="T95" s="8" t="s">
        <v>24</v>
      </c>
      <c r="U95" s="8"/>
      <c r="V95" s="8"/>
      <c r="W95" s="8"/>
      <c r="X95" s="8"/>
      <c r="Y95" s="8">
        <v>14.39</v>
      </c>
      <c r="Z95" s="8"/>
      <c r="AA95" s="8">
        <v>8007.1</v>
      </c>
    </row>
    <row r="96" spans="1:27" ht="14.25" customHeight="1" x14ac:dyDescent="0.3">
      <c r="A96" s="9"/>
      <c r="F96" s="12"/>
      <c r="H96" s="10"/>
      <c r="I96" s="10"/>
      <c r="J96" s="12"/>
      <c r="R96" s="9">
        <v>44342</v>
      </c>
      <c r="S96" s="8"/>
      <c r="T96" s="8" t="s">
        <v>43</v>
      </c>
      <c r="U96" s="8"/>
      <c r="V96" s="8">
        <v>50</v>
      </c>
      <c r="W96" s="8"/>
      <c r="X96" s="8"/>
      <c r="Y96" s="8"/>
      <c r="Z96" s="8"/>
      <c r="AA96" s="8">
        <v>8057.1</v>
      </c>
    </row>
    <row r="97" spans="1:27" ht="14.25" customHeight="1" x14ac:dyDescent="0.3">
      <c r="A97" s="9"/>
      <c r="F97" s="12"/>
      <c r="H97" s="10"/>
      <c r="I97" s="10"/>
      <c r="J97" s="12"/>
      <c r="R97" s="9">
        <v>44350</v>
      </c>
      <c r="S97" s="8"/>
      <c r="T97" s="8" t="s">
        <v>43</v>
      </c>
      <c r="U97" s="8"/>
      <c r="V97" s="8">
        <v>38.590000000000003</v>
      </c>
      <c r="W97" s="8"/>
      <c r="X97" s="8"/>
      <c r="Y97" s="8"/>
      <c r="Z97" s="8"/>
      <c r="AA97" s="8">
        <v>8095.69</v>
      </c>
    </row>
    <row r="98" spans="1:27" ht="14.25" customHeight="1" x14ac:dyDescent="0.3">
      <c r="A98" s="9"/>
      <c r="F98" s="12"/>
      <c r="H98" s="10"/>
      <c r="I98" s="10"/>
      <c r="J98" s="12"/>
      <c r="R98" s="9">
        <v>44351</v>
      </c>
      <c r="S98" s="8"/>
      <c r="T98" s="8" t="s">
        <v>66</v>
      </c>
      <c r="U98" s="8" t="s">
        <v>42</v>
      </c>
      <c r="V98" s="8">
        <v>1000</v>
      </c>
      <c r="W98" s="8"/>
      <c r="X98" s="8"/>
      <c r="Y98" s="8"/>
      <c r="Z98" s="8"/>
      <c r="AA98" s="8">
        <v>9095.69</v>
      </c>
    </row>
    <row r="99" spans="1:27" ht="14.25" customHeight="1" x14ac:dyDescent="0.3">
      <c r="A99" s="9"/>
      <c r="F99" s="12"/>
      <c r="H99" s="10"/>
      <c r="I99" s="10"/>
      <c r="J99" s="12"/>
      <c r="R99" s="9">
        <v>44351</v>
      </c>
      <c r="S99" s="8"/>
      <c r="T99" s="8" t="s">
        <v>67</v>
      </c>
      <c r="U99" s="8"/>
      <c r="V99" s="8"/>
      <c r="W99" s="8"/>
      <c r="X99" s="8"/>
      <c r="Y99" s="8">
        <v>19.25</v>
      </c>
      <c r="Z99" s="8"/>
      <c r="AA99" s="8">
        <v>9076.44</v>
      </c>
    </row>
    <row r="100" spans="1:27" ht="14.25" customHeight="1" x14ac:dyDescent="0.3">
      <c r="A100" s="9"/>
      <c r="F100" s="12"/>
      <c r="H100" s="10"/>
      <c r="I100" s="10"/>
      <c r="J100" s="12"/>
      <c r="R100" s="9">
        <v>44354</v>
      </c>
      <c r="S100" s="8"/>
      <c r="T100" s="8" t="s">
        <v>68</v>
      </c>
      <c r="U100" s="8" t="s">
        <v>42</v>
      </c>
      <c r="V100" s="8">
        <v>500</v>
      </c>
      <c r="W100" s="8"/>
      <c r="X100" s="8"/>
      <c r="Y100" s="8"/>
      <c r="Z100" s="8"/>
      <c r="AA100" s="8">
        <v>9576.44</v>
      </c>
    </row>
    <row r="101" spans="1:27" ht="14.25" customHeight="1" x14ac:dyDescent="0.3">
      <c r="A101" s="9"/>
      <c r="F101" s="12"/>
      <c r="H101" s="10"/>
      <c r="I101" s="10"/>
      <c r="J101" s="12"/>
      <c r="R101" s="9">
        <v>44358</v>
      </c>
      <c r="S101" s="8"/>
      <c r="T101" s="8" t="s">
        <v>43</v>
      </c>
      <c r="U101" s="8"/>
      <c r="V101" s="8">
        <v>12</v>
      </c>
      <c r="W101" s="8"/>
      <c r="X101" s="8"/>
      <c r="Y101" s="8"/>
      <c r="Z101" s="8"/>
      <c r="AA101" s="8">
        <v>9588.44</v>
      </c>
    </row>
    <row r="102" spans="1:27" ht="14.25" customHeight="1" x14ac:dyDescent="0.3">
      <c r="A102" s="9"/>
      <c r="F102" s="12"/>
      <c r="H102" s="10"/>
      <c r="I102" s="10"/>
      <c r="J102" s="12"/>
      <c r="R102" s="9">
        <v>44361</v>
      </c>
      <c r="S102" s="8"/>
      <c r="T102" s="8" t="s">
        <v>64</v>
      </c>
      <c r="U102" s="8" t="s">
        <v>65</v>
      </c>
      <c r="V102" s="8">
        <v>200</v>
      </c>
      <c r="W102" s="8"/>
      <c r="X102" s="8"/>
      <c r="Y102" s="8"/>
      <c r="Z102" s="8"/>
      <c r="AA102" s="8">
        <v>9788.44</v>
      </c>
    </row>
    <row r="103" spans="1:27" ht="14.25" customHeight="1" x14ac:dyDescent="0.3">
      <c r="A103" s="9"/>
      <c r="F103" s="12"/>
      <c r="H103" s="10"/>
      <c r="I103" s="10"/>
      <c r="J103" s="12"/>
      <c r="R103" s="9">
        <v>44368</v>
      </c>
      <c r="S103" s="8"/>
      <c r="T103" s="8" t="s">
        <v>47</v>
      </c>
      <c r="U103" s="8"/>
      <c r="V103" s="8"/>
      <c r="W103" s="8"/>
      <c r="X103" s="8"/>
      <c r="Y103" s="8">
        <v>600</v>
      </c>
      <c r="Z103" s="8"/>
      <c r="AA103" s="8">
        <v>9188.44</v>
      </c>
    </row>
    <row r="104" spans="1:27" ht="14.25" customHeight="1" x14ac:dyDescent="0.3">
      <c r="A104" s="9"/>
      <c r="F104" s="12"/>
      <c r="H104" s="10"/>
      <c r="I104" s="10"/>
      <c r="J104" s="12"/>
      <c r="R104" s="9">
        <v>44371</v>
      </c>
      <c r="S104" s="8"/>
      <c r="T104" s="8" t="s">
        <v>69</v>
      </c>
      <c r="U104" s="8" t="s">
        <v>42</v>
      </c>
      <c r="V104" s="8">
        <v>1500</v>
      </c>
      <c r="W104" s="8"/>
      <c r="X104" s="8"/>
      <c r="Y104" s="8"/>
      <c r="Z104" s="8"/>
      <c r="AA104" s="8">
        <v>10688.44</v>
      </c>
    </row>
    <row r="105" spans="1:27" ht="14.25" customHeight="1" x14ac:dyDescent="0.3">
      <c r="A105" s="9"/>
      <c r="F105" s="12"/>
      <c r="H105" s="10"/>
      <c r="I105" s="10"/>
      <c r="J105" s="12"/>
      <c r="R105" s="9">
        <v>44372</v>
      </c>
      <c r="S105" s="8"/>
      <c r="T105" s="8" t="s">
        <v>24</v>
      </c>
      <c r="U105" s="8"/>
      <c r="V105" s="8"/>
      <c r="W105" s="8"/>
      <c r="X105" s="8"/>
      <c r="Y105" s="8">
        <v>14.39</v>
      </c>
      <c r="Z105" s="8"/>
      <c r="AA105" s="8">
        <v>10674.05</v>
      </c>
    </row>
    <row r="106" spans="1:27" ht="14.25" customHeight="1" x14ac:dyDescent="0.3">
      <c r="A106" s="9"/>
      <c r="F106" s="12"/>
      <c r="H106" s="10"/>
      <c r="I106" s="10"/>
      <c r="J106" s="12"/>
      <c r="R106" s="9">
        <v>44375</v>
      </c>
      <c r="S106" s="8"/>
      <c r="T106" s="8" t="s">
        <v>70</v>
      </c>
      <c r="U106" s="8"/>
      <c r="V106" s="8">
        <v>50</v>
      </c>
      <c r="W106" s="8"/>
      <c r="X106" s="8"/>
      <c r="Y106" s="8"/>
      <c r="Z106" s="8"/>
      <c r="AA106" s="8">
        <v>10724.05</v>
      </c>
    </row>
    <row r="107" spans="1:27" ht="14.25" customHeight="1" x14ac:dyDescent="0.3">
      <c r="A107" s="9"/>
      <c r="F107" s="12"/>
      <c r="H107" s="10"/>
      <c r="I107" s="10"/>
      <c r="J107" s="12"/>
      <c r="R107" s="9">
        <v>44377</v>
      </c>
      <c r="S107" s="8"/>
      <c r="T107" s="8" t="s">
        <v>43</v>
      </c>
      <c r="U107" s="8"/>
      <c r="V107" s="8">
        <v>19.12</v>
      </c>
      <c r="W107" s="8"/>
      <c r="X107" s="8"/>
      <c r="Y107" s="8"/>
      <c r="Z107" s="8"/>
      <c r="AA107" s="8">
        <v>10743.17</v>
      </c>
    </row>
    <row r="108" spans="1:27" ht="14.25" customHeight="1" x14ac:dyDescent="0.3">
      <c r="A108" s="9"/>
      <c r="F108" s="12"/>
      <c r="H108" s="10"/>
      <c r="I108" s="10"/>
      <c r="J108" s="12"/>
      <c r="R108" s="9">
        <v>44382</v>
      </c>
      <c r="S108" s="8"/>
      <c r="T108" s="8" t="s">
        <v>63</v>
      </c>
      <c r="U108" s="8"/>
      <c r="V108" s="8"/>
      <c r="W108" s="8"/>
      <c r="X108" s="8"/>
      <c r="Y108" s="8">
        <v>19.25</v>
      </c>
      <c r="Z108" s="8"/>
      <c r="AA108" s="8">
        <v>10723.92</v>
      </c>
    </row>
    <row r="109" spans="1:27" ht="14.25" customHeight="1" x14ac:dyDescent="0.3">
      <c r="A109" s="9"/>
      <c r="F109" s="12"/>
      <c r="H109" s="10"/>
      <c r="I109" s="10"/>
      <c r="J109" s="12"/>
      <c r="R109" s="9">
        <v>44386</v>
      </c>
      <c r="S109" s="8"/>
      <c r="T109" s="8" t="s">
        <v>43</v>
      </c>
      <c r="U109" s="8"/>
      <c r="V109" s="8">
        <v>9.41</v>
      </c>
      <c r="W109" s="8"/>
      <c r="X109" s="8"/>
      <c r="Y109" s="8"/>
      <c r="Z109" s="8"/>
      <c r="AA109" s="8">
        <v>10823.74</v>
      </c>
    </row>
    <row r="110" spans="1:27" ht="14.25" customHeight="1" x14ac:dyDescent="0.3">
      <c r="A110" s="9"/>
      <c r="F110" s="12"/>
      <c r="H110" s="10"/>
      <c r="I110" s="10"/>
      <c r="J110" s="12"/>
      <c r="R110" s="9">
        <v>44398</v>
      </c>
      <c r="S110" s="8"/>
      <c r="T110" s="8" t="s">
        <v>47</v>
      </c>
      <c r="U110" s="8"/>
      <c r="V110" s="8"/>
      <c r="W110" s="8"/>
      <c r="X110" s="8"/>
      <c r="Y110" s="8">
        <v>600</v>
      </c>
      <c r="Z110" s="8"/>
      <c r="AA110" s="8">
        <v>10232.74</v>
      </c>
    </row>
    <row r="111" spans="1:27" ht="14.25" customHeight="1" x14ac:dyDescent="0.3">
      <c r="A111" s="9"/>
      <c r="F111" s="12"/>
      <c r="H111" s="10"/>
      <c r="I111" s="10"/>
      <c r="J111" s="12"/>
      <c r="R111" s="9">
        <v>44400</v>
      </c>
      <c r="S111" s="8"/>
      <c r="T111" s="8" t="s">
        <v>24</v>
      </c>
      <c r="U111" s="8"/>
      <c r="V111" s="8"/>
      <c r="W111" s="8"/>
      <c r="X111" s="8"/>
      <c r="Y111" s="8">
        <v>14.38</v>
      </c>
      <c r="Z111" s="8"/>
      <c r="AA111" s="8">
        <v>10218.36</v>
      </c>
    </row>
    <row r="112" spans="1:27" ht="14.25" customHeight="1" x14ac:dyDescent="0.3">
      <c r="A112" s="9"/>
      <c r="F112" s="12"/>
      <c r="H112" s="10"/>
      <c r="I112" s="10"/>
      <c r="J112" s="12"/>
      <c r="R112" s="9">
        <v>44403</v>
      </c>
      <c r="S112" s="8"/>
      <c r="T112" s="8" t="s">
        <v>71</v>
      </c>
      <c r="U112" s="8"/>
      <c r="V112" s="8">
        <v>50</v>
      </c>
      <c r="W112" s="8"/>
      <c r="X112" s="8"/>
      <c r="Y112" s="8">
        <v>10531.35</v>
      </c>
      <c r="Z112" s="8"/>
      <c r="AA112" s="8">
        <v>10268.36</v>
      </c>
    </row>
    <row r="113" spans="1:27" ht="14.25" customHeight="1" x14ac:dyDescent="0.3">
      <c r="A113" s="9"/>
      <c r="F113" s="12"/>
      <c r="H113" s="10"/>
      <c r="I113" s="10"/>
      <c r="J113" s="12"/>
      <c r="R113" s="8"/>
      <c r="S113" s="8"/>
      <c r="T113" s="8"/>
      <c r="U113" s="8"/>
      <c r="V113" s="8">
        <v>20700.3</v>
      </c>
      <c r="W113" s="8"/>
      <c r="X113" s="8"/>
      <c r="Y113" s="8"/>
      <c r="Z113" s="8"/>
      <c r="AA113" s="8"/>
    </row>
    <row r="114" spans="1:27" ht="14.25" customHeight="1" x14ac:dyDescent="0.3">
      <c r="A114" s="9"/>
      <c r="F114" s="12"/>
      <c r="H114" s="10"/>
      <c r="I114" s="10"/>
      <c r="J114" s="12"/>
    </row>
    <row r="115" spans="1:27" ht="14.25" customHeight="1" x14ac:dyDescent="0.3">
      <c r="A115" s="9"/>
      <c r="F115" s="12"/>
      <c r="H115" s="10"/>
      <c r="I115" s="10"/>
      <c r="J115" s="12"/>
    </row>
    <row r="116" spans="1:27" ht="14.25" customHeight="1" x14ac:dyDescent="0.3">
      <c r="A116" s="9"/>
      <c r="F116" s="12"/>
      <c r="H116" s="10"/>
      <c r="I116" s="10"/>
      <c r="J116" s="12"/>
    </row>
    <row r="117" spans="1:27" ht="14.25" customHeight="1" x14ac:dyDescent="0.3">
      <c r="A117" s="9"/>
      <c r="F117" s="12"/>
      <c r="H117" s="10"/>
      <c r="I117" s="10"/>
      <c r="J117" s="12"/>
    </row>
    <row r="118" spans="1:27" ht="14.25" customHeight="1" x14ac:dyDescent="0.3">
      <c r="A118" s="9"/>
      <c r="F118" s="12"/>
      <c r="J118" s="12"/>
    </row>
    <row r="119" spans="1:27" ht="14.25" customHeight="1" x14ac:dyDescent="0.3">
      <c r="A119" s="9"/>
      <c r="F119" s="12"/>
      <c r="J119" s="12"/>
    </row>
    <row r="120" spans="1:27" ht="14.25" customHeight="1" x14ac:dyDescent="0.3">
      <c r="A120" s="9"/>
      <c r="F120" s="12"/>
      <c r="J120" s="12"/>
    </row>
    <row r="121" spans="1:27" ht="14.25" customHeight="1" x14ac:dyDescent="0.3">
      <c r="A121" s="9"/>
      <c r="F121" s="12"/>
      <c r="J121" s="12"/>
    </row>
    <row r="122" spans="1:27" ht="14.25" customHeight="1" x14ac:dyDescent="0.3">
      <c r="A122" s="9"/>
      <c r="F122" s="12"/>
      <c r="J122" s="12"/>
    </row>
    <row r="123" spans="1:27" ht="14.25" customHeight="1" x14ac:dyDescent="0.3">
      <c r="A123" s="9"/>
      <c r="F123" s="12"/>
      <c r="J123" s="12"/>
    </row>
    <row r="124" spans="1:27" ht="14.25" customHeight="1" x14ac:dyDescent="0.3">
      <c r="A124" s="9"/>
      <c r="F124" s="12"/>
      <c r="J124" s="12"/>
    </row>
    <row r="125" spans="1:27" ht="14.25" customHeight="1" x14ac:dyDescent="0.3">
      <c r="A125" s="9"/>
      <c r="F125" s="12"/>
      <c r="J125" s="12"/>
    </row>
    <row r="126" spans="1:27" ht="14.25" customHeight="1" x14ac:dyDescent="0.3">
      <c r="A126" s="9"/>
      <c r="F126" s="12"/>
      <c r="J126" s="12"/>
    </row>
    <row r="127" spans="1:27" ht="14.25" customHeight="1" x14ac:dyDescent="0.3">
      <c r="A127" s="9"/>
      <c r="F127" s="12"/>
      <c r="J127" s="12"/>
    </row>
    <row r="128" spans="1:27" ht="14.25" customHeight="1" x14ac:dyDescent="0.3">
      <c r="A128" s="9"/>
      <c r="F128" s="12"/>
      <c r="J128" s="12"/>
    </row>
    <row r="129" spans="1:10" ht="14.25" customHeight="1" x14ac:dyDescent="0.3">
      <c r="A129" s="9"/>
      <c r="F129" s="12"/>
      <c r="J129" s="12"/>
    </row>
    <row r="130" spans="1:10" ht="14.25" customHeight="1" x14ac:dyDescent="0.3">
      <c r="A130" s="9"/>
      <c r="F130" s="12"/>
      <c r="J130" s="12"/>
    </row>
    <row r="131" spans="1:10" ht="14.25" customHeight="1" x14ac:dyDescent="0.3">
      <c r="A131" s="9"/>
      <c r="F131" s="12"/>
      <c r="J131" s="12"/>
    </row>
    <row r="132" spans="1:10" ht="14.25" customHeight="1" x14ac:dyDescent="0.3">
      <c r="A132" s="9"/>
      <c r="F132" s="12"/>
      <c r="J132" s="12"/>
    </row>
    <row r="133" spans="1:10" ht="14.25" customHeight="1" x14ac:dyDescent="0.3">
      <c r="A133" s="9"/>
      <c r="F133" s="12"/>
      <c r="J133" s="12"/>
    </row>
    <row r="134" spans="1:10" ht="14.25" customHeight="1" x14ac:dyDescent="0.3">
      <c r="A134" s="9"/>
      <c r="F134" s="12"/>
      <c r="J134" s="12"/>
    </row>
    <row r="135" spans="1:10" ht="14.25" customHeight="1" x14ac:dyDescent="0.3">
      <c r="A135" s="9"/>
      <c r="F135" s="12"/>
      <c r="J135" s="12"/>
    </row>
    <row r="136" spans="1:10" ht="14.25" customHeight="1" x14ac:dyDescent="0.3">
      <c r="A136" s="9"/>
      <c r="F136" s="12"/>
      <c r="J136" s="12"/>
    </row>
    <row r="137" spans="1:10" ht="14.25" customHeight="1" x14ac:dyDescent="0.3">
      <c r="A137" s="9"/>
      <c r="F137" s="12"/>
      <c r="J137" s="12"/>
    </row>
    <row r="138" spans="1:10" ht="14.25" customHeight="1" x14ac:dyDescent="0.3">
      <c r="A138" s="9"/>
      <c r="F138" s="12"/>
      <c r="J138" s="12"/>
    </row>
    <row r="139" spans="1:10" ht="14.25" customHeight="1" x14ac:dyDescent="0.3">
      <c r="A139" s="9"/>
      <c r="F139" s="12"/>
      <c r="J139" s="12"/>
    </row>
    <row r="140" spans="1:10" ht="14.25" customHeight="1" x14ac:dyDescent="0.3">
      <c r="A140" s="9"/>
      <c r="F140" s="12"/>
      <c r="J140" s="12"/>
    </row>
    <row r="141" spans="1:10" ht="14.25" customHeight="1" x14ac:dyDescent="0.3">
      <c r="A141" s="9"/>
      <c r="F141" s="12"/>
      <c r="J141" s="12"/>
    </row>
    <row r="142" spans="1:10" ht="14.25" customHeight="1" x14ac:dyDescent="0.3">
      <c r="A142" s="9"/>
      <c r="F142" s="12"/>
      <c r="J142" s="12"/>
    </row>
    <row r="143" spans="1:10" ht="14.25" customHeight="1" x14ac:dyDescent="0.3">
      <c r="A143" s="9"/>
      <c r="F143" s="12"/>
      <c r="J143" s="12"/>
    </row>
    <row r="144" spans="1:10" ht="14.25" customHeight="1" x14ac:dyDescent="0.3">
      <c r="A144" s="9"/>
      <c r="F144" s="12"/>
      <c r="J144" s="12"/>
    </row>
    <row r="145" spans="1:10" ht="14.25" customHeight="1" x14ac:dyDescent="0.3">
      <c r="A145" s="9"/>
      <c r="F145" s="12"/>
      <c r="J145" s="12"/>
    </row>
    <row r="146" spans="1:10" ht="14.25" customHeight="1" x14ac:dyDescent="0.3">
      <c r="A146" s="9"/>
      <c r="F146" s="12"/>
      <c r="J146" s="12"/>
    </row>
    <row r="147" spans="1:10" ht="14.25" customHeight="1" x14ac:dyDescent="0.3">
      <c r="A147" s="9"/>
      <c r="F147" s="12"/>
      <c r="J147" s="12"/>
    </row>
    <row r="148" spans="1:10" ht="14.25" customHeight="1" x14ac:dyDescent="0.3">
      <c r="A148" s="9"/>
      <c r="F148" s="12"/>
      <c r="J148" s="12"/>
    </row>
    <row r="149" spans="1:10" ht="14.25" customHeight="1" x14ac:dyDescent="0.3">
      <c r="A149" s="9"/>
      <c r="F149" s="12"/>
      <c r="J149" s="12"/>
    </row>
    <row r="150" spans="1:10" ht="14.25" customHeight="1" x14ac:dyDescent="0.3">
      <c r="A150" s="9"/>
      <c r="F150" s="12"/>
      <c r="J150" s="12"/>
    </row>
    <row r="151" spans="1:10" ht="14.25" customHeight="1" x14ac:dyDescent="0.3">
      <c r="A151" s="9"/>
      <c r="F151" s="12"/>
      <c r="J151" s="12"/>
    </row>
    <row r="152" spans="1:10" ht="14.25" customHeight="1" x14ac:dyDescent="0.3">
      <c r="A152" s="9"/>
      <c r="F152" s="12"/>
      <c r="J152" s="12"/>
    </row>
    <row r="153" spans="1:10" ht="14.25" customHeight="1" x14ac:dyDescent="0.3">
      <c r="A153" s="9"/>
      <c r="F153" s="12"/>
      <c r="J153" s="12"/>
    </row>
    <row r="154" spans="1:10" ht="14.25" customHeight="1" x14ac:dyDescent="0.3">
      <c r="A154" s="9"/>
      <c r="F154" s="12"/>
      <c r="J154" s="12"/>
    </row>
    <row r="155" spans="1:10" ht="14.25" customHeight="1" x14ac:dyDescent="0.3">
      <c r="A155" s="9"/>
      <c r="F155" s="12"/>
      <c r="J155" s="12"/>
    </row>
    <row r="156" spans="1:10" ht="14.25" customHeight="1" x14ac:dyDescent="0.3">
      <c r="A156" s="9"/>
      <c r="F156" s="12"/>
      <c r="J156" s="12"/>
    </row>
    <row r="157" spans="1:10" ht="14.25" customHeight="1" x14ac:dyDescent="0.3">
      <c r="A157" s="9"/>
      <c r="F157" s="12"/>
      <c r="J157" s="12"/>
    </row>
    <row r="158" spans="1:10" ht="14.25" customHeight="1" x14ac:dyDescent="0.3">
      <c r="A158" s="9"/>
      <c r="F158" s="12"/>
      <c r="J158" s="12"/>
    </row>
    <row r="159" spans="1:10" ht="14.25" customHeight="1" x14ac:dyDescent="0.3">
      <c r="A159" s="9"/>
      <c r="F159" s="12"/>
      <c r="J159" s="12"/>
    </row>
    <row r="160" spans="1:10" ht="14.25" customHeight="1" x14ac:dyDescent="0.3">
      <c r="A160" s="9"/>
      <c r="F160" s="12"/>
      <c r="J160" s="12"/>
    </row>
    <row r="161" spans="1:10" ht="14.25" customHeight="1" x14ac:dyDescent="0.3">
      <c r="A161" s="9"/>
      <c r="F161" s="12"/>
      <c r="J161" s="12"/>
    </row>
    <row r="162" spans="1:10" ht="14.25" customHeight="1" x14ac:dyDescent="0.3">
      <c r="A162" s="9"/>
      <c r="F162" s="12"/>
      <c r="J162" s="12"/>
    </row>
    <row r="163" spans="1:10" ht="14.25" customHeight="1" x14ac:dyDescent="0.3">
      <c r="A163" s="9"/>
      <c r="F163" s="12"/>
      <c r="J163" s="12"/>
    </row>
    <row r="164" spans="1:10" ht="14.25" customHeight="1" x14ac:dyDescent="0.3">
      <c r="A164" s="9"/>
      <c r="F164" s="12"/>
      <c r="J164" s="12"/>
    </row>
    <row r="165" spans="1:10" ht="14.25" customHeight="1" x14ac:dyDescent="0.3">
      <c r="A165" s="9"/>
      <c r="F165" s="12"/>
      <c r="J165" s="12"/>
    </row>
    <row r="166" spans="1:10" ht="14.25" customHeight="1" x14ac:dyDescent="0.3">
      <c r="A166" s="9"/>
      <c r="F166" s="12"/>
      <c r="J166" s="12"/>
    </row>
    <row r="167" spans="1:10" ht="14.25" customHeight="1" x14ac:dyDescent="0.3">
      <c r="A167" s="9"/>
      <c r="F167" s="12"/>
      <c r="J167" s="12"/>
    </row>
    <row r="168" spans="1:10" ht="14.25" customHeight="1" x14ac:dyDescent="0.3">
      <c r="A168" s="9"/>
      <c r="F168" s="12"/>
      <c r="J168" s="12"/>
    </row>
    <row r="169" spans="1:10" ht="14.25" customHeight="1" x14ac:dyDescent="0.3">
      <c r="A169" s="9"/>
      <c r="F169" s="12"/>
      <c r="J169" s="12"/>
    </row>
    <row r="170" spans="1:10" ht="14.25" customHeight="1" x14ac:dyDescent="0.3">
      <c r="A170" s="9"/>
      <c r="F170" s="12"/>
      <c r="J170" s="12"/>
    </row>
    <row r="171" spans="1:10" ht="14.25" customHeight="1" x14ac:dyDescent="0.3">
      <c r="A171" s="9"/>
      <c r="F171" s="12"/>
      <c r="J171" s="12"/>
    </row>
    <row r="172" spans="1:10" ht="14.25" customHeight="1" x14ac:dyDescent="0.3">
      <c r="A172" s="9"/>
      <c r="F172" s="12"/>
      <c r="J172" s="12"/>
    </row>
    <row r="173" spans="1:10" ht="14.25" customHeight="1" x14ac:dyDescent="0.3">
      <c r="A173" s="9"/>
      <c r="F173" s="12"/>
      <c r="J173" s="12"/>
    </row>
    <row r="174" spans="1:10" ht="14.25" customHeight="1" x14ac:dyDescent="0.3">
      <c r="A174" s="9"/>
      <c r="F174" s="12"/>
      <c r="J174" s="12"/>
    </row>
    <row r="175" spans="1:10" ht="14.25" customHeight="1" x14ac:dyDescent="0.3">
      <c r="A175" s="9"/>
      <c r="F175" s="12"/>
      <c r="J175" s="12"/>
    </row>
    <row r="176" spans="1:10" ht="14.25" customHeight="1" x14ac:dyDescent="0.3">
      <c r="A176" s="9"/>
      <c r="F176" s="12"/>
      <c r="J176" s="12"/>
    </row>
    <row r="177" spans="1:10" ht="14.25" customHeight="1" x14ac:dyDescent="0.3">
      <c r="A177" s="9"/>
      <c r="F177" s="12"/>
      <c r="J177" s="12"/>
    </row>
    <row r="178" spans="1:10" ht="14.25" customHeight="1" x14ac:dyDescent="0.3">
      <c r="A178" s="9"/>
      <c r="F178" s="12"/>
      <c r="J178" s="12"/>
    </row>
    <row r="179" spans="1:10" ht="14.25" customHeight="1" x14ac:dyDescent="0.3">
      <c r="A179" s="9"/>
      <c r="F179" s="12"/>
      <c r="J179" s="12"/>
    </row>
    <row r="180" spans="1:10" ht="14.25" customHeight="1" x14ac:dyDescent="0.3">
      <c r="A180" s="9"/>
      <c r="F180" s="12"/>
      <c r="J180" s="12"/>
    </row>
    <row r="181" spans="1:10" ht="14.25" customHeight="1" x14ac:dyDescent="0.3">
      <c r="A181" s="9"/>
      <c r="F181" s="12"/>
      <c r="J181" s="12"/>
    </row>
    <row r="182" spans="1:10" ht="14.25" customHeight="1" x14ac:dyDescent="0.3">
      <c r="A182" s="9"/>
      <c r="F182" s="12"/>
      <c r="J182" s="12"/>
    </row>
    <row r="183" spans="1:10" ht="14.25" customHeight="1" x14ac:dyDescent="0.3">
      <c r="A183" s="9"/>
      <c r="F183" s="12"/>
      <c r="J183" s="12"/>
    </row>
    <row r="184" spans="1:10" ht="14.25" customHeight="1" x14ac:dyDescent="0.3">
      <c r="A184" s="9"/>
      <c r="F184" s="12"/>
      <c r="J184" s="12"/>
    </row>
    <row r="185" spans="1:10" ht="14.25" customHeight="1" x14ac:dyDescent="0.3">
      <c r="A185" s="9"/>
      <c r="F185" s="12"/>
      <c r="J185" s="12"/>
    </row>
    <row r="186" spans="1:10" ht="14.25" customHeight="1" x14ac:dyDescent="0.3">
      <c r="A186" s="9"/>
      <c r="F186" s="12"/>
      <c r="J186" s="12"/>
    </row>
    <row r="187" spans="1:10" ht="14.25" customHeight="1" x14ac:dyDescent="0.3">
      <c r="A187" s="9"/>
      <c r="F187" s="12"/>
      <c r="J187" s="12"/>
    </row>
    <row r="188" spans="1:10" ht="14.25" customHeight="1" x14ac:dyDescent="0.3">
      <c r="A188" s="9"/>
      <c r="F188" s="12"/>
      <c r="J188" s="12"/>
    </row>
    <row r="189" spans="1:10" ht="14.25" customHeight="1" x14ac:dyDescent="0.3">
      <c r="A189" s="9"/>
      <c r="F189" s="12"/>
      <c r="J189" s="12"/>
    </row>
    <row r="190" spans="1:10" ht="14.25" customHeight="1" x14ac:dyDescent="0.3">
      <c r="A190" s="9"/>
      <c r="F190" s="12"/>
      <c r="J190" s="12"/>
    </row>
    <row r="191" spans="1:10" ht="14.25" customHeight="1" x14ac:dyDescent="0.3">
      <c r="A191" s="9"/>
      <c r="F191" s="12"/>
      <c r="J191" s="12"/>
    </row>
    <row r="192" spans="1:10" ht="14.25" customHeight="1" x14ac:dyDescent="0.3">
      <c r="A192" s="9"/>
      <c r="F192" s="12"/>
      <c r="J192" s="12"/>
    </row>
    <row r="193" spans="1:10" ht="14.25" customHeight="1" x14ac:dyDescent="0.3">
      <c r="A193" s="9"/>
      <c r="F193" s="12"/>
      <c r="J193" s="12"/>
    </row>
    <row r="194" spans="1:10" ht="14.25" customHeight="1" x14ac:dyDescent="0.3">
      <c r="A194" s="9"/>
      <c r="F194" s="12"/>
      <c r="J194" s="12"/>
    </row>
    <row r="195" spans="1:10" ht="14.25" customHeight="1" x14ac:dyDescent="0.3">
      <c r="A195" s="9"/>
      <c r="F195" s="12"/>
      <c r="J195" s="12"/>
    </row>
    <row r="196" spans="1:10" ht="14.25" customHeight="1" x14ac:dyDescent="0.3">
      <c r="A196" s="9"/>
      <c r="F196" s="12"/>
      <c r="J196" s="12"/>
    </row>
    <row r="197" spans="1:10" ht="14.25" customHeight="1" x14ac:dyDescent="0.3">
      <c r="A197" s="9"/>
      <c r="F197" s="12"/>
      <c r="J197" s="12"/>
    </row>
    <row r="198" spans="1:10" ht="14.25" customHeight="1" x14ac:dyDescent="0.3">
      <c r="A198" s="9"/>
      <c r="F198" s="12"/>
      <c r="J198" s="12"/>
    </row>
    <row r="199" spans="1:10" ht="14.25" customHeight="1" x14ac:dyDescent="0.3">
      <c r="A199" s="9"/>
      <c r="F199" s="12"/>
      <c r="J199" s="12"/>
    </row>
    <row r="200" spans="1:10" ht="14.25" customHeight="1" x14ac:dyDescent="0.3">
      <c r="A200" s="9"/>
      <c r="F200" s="12"/>
      <c r="J200" s="12"/>
    </row>
    <row r="201" spans="1:10" ht="14.25" customHeight="1" x14ac:dyDescent="0.3">
      <c r="A201" s="9"/>
      <c r="F201" s="12"/>
      <c r="J201" s="12"/>
    </row>
    <row r="202" spans="1:10" ht="14.25" customHeight="1" x14ac:dyDescent="0.3">
      <c r="A202" s="9"/>
      <c r="F202" s="12"/>
      <c r="J202" s="12"/>
    </row>
    <row r="203" spans="1:10" ht="14.25" customHeight="1" x14ac:dyDescent="0.3">
      <c r="A203" s="9"/>
      <c r="F203" s="12"/>
      <c r="J203" s="12"/>
    </row>
    <row r="204" spans="1:10" ht="14.25" customHeight="1" x14ac:dyDescent="0.3">
      <c r="A204" s="9"/>
      <c r="F204" s="12"/>
      <c r="J204" s="12"/>
    </row>
    <row r="205" spans="1:10" ht="14.25" customHeight="1" x14ac:dyDescent="0.3">
      <c r="A205" s="9"/>
      <c r="F205" s="12"/>
      <c r="J205" s="12"/>
    </row>
    <row r="206" spans="1:10" ht="14.25" customHeight="1" x14ac:dyDescent="0.3">
      <c r="A206" s="9"/>
      <c r="F206" s="12"/>
      <c r="J206" s="12"/>
    </row>
    <row r="207" spans="1:10" ht="14.25" customHeight="1" x14ac:dyDescent="0.3">
      <c r="A207" s="9"/>
      <c r="F207" s="12"/>
      <c r="J207" s="12"/>
    </row>
    <row r="208" spans="1:10" ht="14.25" customHeight="1" x14ac:dyDescent="0.3">
      <c r="A208" s="9"/>
      <c r="F208" s="12"/>
      <c r="J208" s="12"/>
    </row>
    <row r="209" spans="1:10" ht="14.25" customHeight="1" x14ac:dyDescent="0.3">
      <c r="A209" s="9"/>
      <c r="F209" s="12"/>
      <c r="J209" s="12"/>
    </row>
    <row r="210" spans="1:10" ht="14.25" customHeight="1" x14ac:dyDescent="0.3">
      <c r="A210" s="9"/>
      <c r="F210" s="12"/>
      <c r="J210" s="12"/>
    </row>
    <row r="211" spans="1:10" ht="14.25" customHeight="1" x14ac:dyDescent="0.3">
      <c r="A211" s="9"/>
      <c r="F211" s="12"/>
      <c r="J211" s="12"/>
    </row>
    <row r="212" spans="1:10" ht="14.25" customHeight="1" x14ac:dyDescent="0.3">
      <c r="A212" s="9"/>
      <c r="F212" s="12"/>
      <c r="J212" s="12"/>
    </row>
    <row r="213" spans="1:10" ht="14.25" customHeight="1" x14ac:dyDescent="0.3">
      <c r="A213" s="9"/>
      <c r="F213" s="12"/>
      <c r="J213" s="12"/>
    </row>
    <row r="214" spans="1:10" ht="14.25" customHeight="1" x14ac:dyDescent="0.3">
      <c r="A214" s="9"/>
      <c r="F214" s="12"/>
      <c r="J214" s="12"/>
    </row>
    <row r="215" spans="1:10" ht="14.25" customHeight="1" x14ac:dyDescent="0.3">
      <c r="A215" s="9"/>
      <c r="F215" s="12"/>
      <c r="J215" s="12"/>
    </row>
    <row r="216" spans="1:10" ht="14.25" customHeight="1" x14ac:dyDescent="0.3">
      <c r="A216" s="9"/>
      <c r="F216" s="12"/>
      <c r="J216" s="12"/>
    </row>
    <row r="217" spans="1:10" ht="14.25" customHeight="1" x14ac:dyDescent="0.3">
      <c r="A217" s="9"/>
      <c r="F217" s="12"/>
      <c r="J217" s="12"/>
    </row>
    <row r="218" spans="1:10" ht="14.25" customHeight="1" x14ac:dyDescent="0.3">
      <c r="A218" s="9"/>
      <c r="F218" s="12"/>
      <c r="J218" s="12"/>
    </row>
    <row r="219" spans="1:10" ht="14.25" customHeight="1" x14ac:dyDescent="0.3">
      <c r="A219" s="9"/>
      <c r="F219" s="12"/>
      <c r="J219" s="12"/>
    </row>
    <row r="220" spans="1:10" ht="14.25" customHeight="1" x14ac:dyDescent="0.3">
      <c r="A220" s="9"/>
      <c r="F220" s="12"/>
      <c r="J220" s="12"/>
    </row>
    <row r="221" spans="1:10" ht="14.25" customHeight="1" x14ac:dyDescent="0.3">
      <c r="A221" s="9"/>
      <c r="F221" s="12"/>
      <c r="J221" s="12"/>
    </row>
    <row r="222" spans="1:10" ht="14.25" customHeight="1" x14ac:dyDescent="0.3">
      <c r="A222" s="9"/>
      <c r="F222" s="12"/>
      <c r="J222" s="12"/>
    </row>
    <row r="223" spans="1:10" ht="14.25" customHeight="1" x14ac:dyDescent="0.3">
      <c r="A223" s="9"/>
      <c r="F223" s="12"/>
      <c r="J223" s="12"/>
    </row>
    <row r="224" spans="1:10" ht="14.25" customHeight="1" x14ac:dyDescent="0.3">
      <c r="A224" s="9"/>
      <c r="F224" s="12"/>
      <c r="J224" s="12"/>
    </row>
    <row r="225" spans="1:10" ht="14.25" customHeight="1" x14ac:dyDescent="0.3">
      <c r="A225" s="9"/>
      <c r="F225" s="12"/>
      <c r="J225" s="12"/>
    </row>
    <row r="226" spans="1:10" ht="14.25" customHeight="1" x14ac:dyDescent="0.3">
      <c r="A226" s="9"/>
      <c r="F226" s="12"/>
      <c r="J226" s="12"/>
    </row>
    <row r="227" spans="1:10" ht="14.25" customHeight="1" x14ac:dyDescent="0.3">
      <c r="A227" s="9"/>
      <c r="F227" s="12"/>
      <c r="J227" s="12"/>
    </row>
    <row r="228" spans="1:10" ht="14.25" customHeight="1" x14ac:dyDescent="0.3">
      <c r="A228" s="9"/>
      <c r="F228" s="12"/>
      <c r="J228" s="12"/>
    </row>
    <row r="229" spans="1:10" ht="14.25" customHeight="1" x14ac:dyDescent="0.3">
      <c r="A229" s="9"/>
      <c r="F229" s="12"/>
      <c r="J229" s="12"/>
    </row>
    <row r="230" spans="1:10" ht="14.25" customHeight="1" x14ac:dyDescent="0.3">
      <c r="A230" s="9"/>
      <c r="F230" s="12"/>
      <c r="J230" s="12"/>
    </row>
    <row r="231" spans="1:10" ht="14.25" customHeight="1" x14ac:dyDescent="0.3">
      <c r="A231" s="9"/>
      <c r="F231" s="12"/>
      <c r="J231" s="12"/>
    </row>
    <row r="232" spans="1:10" ht="14.25" customHeight="1" x14ac:dyDescent="0.3">
      <c r="A232" s="9"/>
      <c r="F232" s="12"/>
      <c r="J232" s="12"/>
    </row>
    <row r="233" spans="1:10" ht="14.25" customHeight="1" x14ac:dyDescent="0.3">
      <c r="A233" s="9"/>
      <c r="F233" s="12"/>
      <c r="J233" s="12"/>
    </row>
    <row r="234" spans="1:10" ht="14.25" customHeight="1" x14ac:dyDescent="0.3">
      <c r="A234" s="9"/>
      <c r="F234" s="12"/>
      <c r="J234" s="12"/>
    </row>
    <row r="235" spans="1:10" ht="14.25" customHeight="1" x14ac:dyDescent="0.3">
      <c r="A235" s="9"/>
      <c r="F235" s="12"/>
      <c r="J235" s="12"/>
    </row>
    <row r="236" spans="1:10" ht="14.25" customHeight="1" x14ac:dyDescent="0.3">
      <c r="A236" s="9"/>
      <c r="F236" s="12"/>
      <c r="J236" s="12"/>
    </row>
    <row r="237" spans="1:10" ht="14.25" customHeight="1" x14ac:dyDescent="0.3">
      <c r="A237" s="9"/>
      <c r="F237" s="12"/>
      <c r="J237" s="12"/>
    </row>
    <row r="238" spans="1:10" ht="14.25" customHeight="1" x14ac:dyDescent="0.3">
      <c r="A238" s="9"/>
      <c r="F238" s="12"/>
      <c r="J238" s="12"/>
    </row>
    <row r="239" spans="1:10" ht="14.25" customHeight="1" x14ac:dyDescent="0.3">
      <c r="A239" s="9"/>
      <c r="F239" s="12"/>
      <c r="J239" s="12"/>
    </row>
    <row r="240" spans="1:10" ht="14.25" customHeight="1" x14ac:dyDescent="0.3">
      <c r="A240" s="9"/>
      <c r="F240" s="12"/>
      <c r="J240" s="12"/>
    </row>
    <row r="241" spans="1:10" ht="14.25" customHeight="1" x14ac:dyDescent="0.3">
      <c r="A241" s="9"/>
      <c r="F241" s="12"/>
      <c r="J241" s="12"/>
    </row>
    <row r="242" spans="1:10" ht="14.25" customHeight="1" x14ac:dyDescent="0.3">
      <c r="A242" s="9"/>
      <c r="F242" s="12"/>
      <c r="J242" s="12"/>
    </row>
    <row r="243" spans="1:10" ht="14.25" customHeight="1" x14ac:dyDescent="0.3">
      <c r="A243" s="9"/>
      <c r="F243" s="12"/>
      <c r="J243" s="12"/>
    </row>
    <row r="244" spans="1:10" ht="14.25" customHeight="1" x14ac:dyDescent="0.3">
      <c r="A244" s="9"/>
      <c r="F244" s="12"/>
      <c r="J244" s="12"/>
    </row>
    <row r="245" spans="1:10" ht="14.25" customHeight="1" x14ac:dyDescent="0.3">
      <c r="A245" s="9"/>
      <c r="F245" s="12"/>
      <c r="J245" s="12"/>
    </row>
    <row r="246" spans="1:10" ht="14.25" customHeight="1" x14ac:dyDescent="0.3">
      <c r="A246" s="9"/>
      <c r="F246" s="12"/>
      <c r="J246" s="12"/>
    </row>
    <row r="247" spans="1:10" ht="14.25" customHeight="1" x14ac:dyDescent="0.3">
      <c r="A247" s="9"/>
      <c r="F247" s="12"/>
      <c r="J247" s="12"/>
    </row>
    <row r="248" spans="1:10" ht="14.25" customHeight="1" x14ac:dyDescent="0.3">
      <c r="A248" s="9"/>
      <c r="F248" s="12"/>
      <c r="J248" s="12"/>
    </row>
    <row r="249" spans="1:10" ht="14.25" customHeight="1" x14ac:dyDescent="0.3">
      <c r="A249" s="9"/>
      <c r="F249" s="12"/>
      <c r="J249" s="12"/>
    </row>
    <row r="250" spans="1:10" ht="14.25" customHeight="1" x14ac:dyDescent="0.3">
      <c r="A250" s="9"/>
      <c r="F250" s="12"/>
      <c r="J250" s="12"/>
    </row>
    <row r="251" spans="1:10" ht="14.25" customHeight="1" x14ac:dyDescent="0.3">
      <c r="A251" s="9"/>
      <c r="F251" s="12"/>
      <c r="J251" s="12"/>
    </row>
    <row r="252" spans="1:10" ht="14.25" customHeight="1" x14ac:dyDescent="0.3">
      <c r="A252" s="9"/>
      <c r="F252" s="12"/>
      <c r="J252" s="12"/>
    </row>
    <row r="253" spans="1:10" ht="14.25" customHeight="1" x14ac:dyDescent="0.3">
      <c r="A253" s="9"/>
      <c r="F253" s="12"/>
      <c r="J253" s="12"/>
    </row>
    <row r="254" spans="1:10" ht="14.25" customHeight="1" x14ac:dyDescent="0.3">
      <c r="A254" s="9"/>
      <c r="F254" s="12"/>
      <c r="J254" s="12"/>
    </row>
    <row r="255" spans="1:10" ht="14.25" customHeight="1" x14ac:dyDescent="0.3">
      <c r="A255" s="9"/>
      <c r="F255" s="12"/>
      <c r="J255" s="12"/>
    </row>
    <row r="256" spans="1:10" ht="14.25" customHeight="1" x14ac:dyDescent="0.3">
      <c r="A256" s="9"/>
      <c r="F256" s="12"/>
      <c r="J256" s="12"/>
    </row>
    <row r="257" spans="1:10" ht="14.25" customHeight="1" x14ac:dyDescent="0.3">
      <c r="A257" s="9"/>
      <c r="F257" s="12"/>
      <c r="J257" s="12"/>
    </row>
    <row r="258" spans="1:10" ht="14.25" customHeight="1" x14ac:dyDescent="0.3">
      <c r="A258" s="9"/>
      <c r="F258" s="12"/>
      <c r="J258" s="12"/>
    </row>
    <row r="259" spans="1:10" ht="14.25" customHeight="1" x14ac:dyDescent="0.3">
      <c r="A259" s="9"/>
      <c r="F259" s="12"/>
      <c r="J259" s="12"/>
    </row>
    <row r="260" spans="1:10" ht="14.25" customHeight="1" x14ac:dyDescent="0.3">
      <c r="A260" s="9"/>
      <c r="F260" s="12"/>
      <c r="J260" s="12"/>
    </row>
    <row r="261" spans="1:10" ht="14.25" customHeight="1" x14ac:dyDescent="0.3">
      <c r="A261" s="9"/>
      <c r="F261" s="12"/>
      <c r="J261" s="12"/>
    </row>
    <row r="262" spans="1:10" ht="14.25" customHeight="1" x14ac:dyDescent="0.3">
      <c r="A262" s="9"/>
      <c r="F262" s="12"/>
      <c r="J262" s="12"/>
    </row>
    <row r="263" spans="1:10" ht="14.25" customHeight="1" x14ac:dyDescent="0.3">
      <c r="A263" s="9"/>
      <c r="F263" s="12"/>
      <c r="J263" s="12"/>
    </row>
    <row r="264" spans="1:10" ht="14.25" customHeight="1" x14ac:dyDescent="0.3">
      <c r="A264" s="9"/>
      <c r="F264" s="12"/>
      <c r="J264" s="12"/>
    </row>
    <row r="265" spans="1:10" ht="14.25" customHeight="1" x14ac:dyDescent="0.3">
      <c r="A265" s="9"/>
      <c r="F265" s="12"/>
      <c r="J265" s="12"/>
    </row>
    <row r="266" spans="1:10" ht="14.25" customHeight="1" x14ac:dyDescent="0.3">
      <c r="A266" s="9"/>
      <c r="F266" s="12"/>
      <c r="J266" s="12"/>
    </row>
    <row r="267" spans="1:10" ht="14.25" customHeight="1" x14ac:dyDescent="0.3">
      <c r="A267" s="9"/>
      <c r="F267" s="12"/>
      <c r="J267" s="12"/>
    </row>
    <row r="268" spans="1:10" ht="14.25" customHeight="1" x14ac:dyDescent="0.3">
      <c r="A268" s="9"/>
      <c r="F268" s="12"/>
      <c r="J268" s="12"/>
    </row>
    <row r="269" spans="1:10" ht="14.25" customHeight="1" x14ac:dyDescent="0.3">
      <c r="A269" s="9"/>
      <c r="F269" s="12"/>
      <c r="J269" s="12"/>
    </row>
    <row r="270" spans="1:10" ht="14.25" customHeight="1" x14ac:dyDescent="0.3">
      <c r="A270" s="9"/>
      <c r="F270" s="12"/>
      <c r="J270" s="12"/>
    </row>
    <row r="271" spans="1:10" ht="14.25" customHeight="1" x14ac:dyDescent="0.3">
      <c r="A271" s="9"/>
      <c r="F271" s="12"/>
      <c r="J271" s="12"/>
    </row>
    <row r="272" spans="1:10" ht="14.25" customHeight="1" x14ac:dyDescent="0.3">
      <c r="A272" s="9"/>
      <c r="F272" s="12"/>
      <c r="J272" s="12"/>
    </row>
    <row r="273" spans="1:10" ht="14.25" customHeight="1" x14ac:dyDescent="0.3">
      <c r="A273" s="9"/>
      <c r="F273" s="12"/>
      <c r="J273" s="12"/>
    </row>
    <row r="274" spans="1:10" ht="14.25" customHeight="1" x14ac:dyDescent="0.3">
      <c r="A274" s="9"/>
      <c r="F274" s="12"/>
      <c r="J274" s="12"/>
    </row>
    <row r="275" spans="1:10" ht="14.25" customHeight="1" x14ac:dyDescent="0.3">
      <c r="A275" s="9"/>
      <c r="F275" s="12"/>
      <c r="J275" s="12"/>
    </row>
    <row r="276" spans="1:10" ht="14.25" customHeight="1" x14ac:dyDescent="0.3">
      <c r="A276" s="9"/>
      <c r="F276" s="12"/>
      <c r="J276" s="12"/>
    </row>
    <row r="277" spans="1:10" ht="14.25" customHeight="1" x14ac:dyDescent="0.3">
      <c r="A277" s="9"/>
      <c r="F277" s="12"/>
      <c r="J277" s="12"/>
    </row>
    <row r="278" spans="1:10" ht="14.25" customHeight="1" x14ac:dyDescent="0.3">
      <c r="A278" s="9"/>
      <c r="F278" s="12"/>
      <c r="J278" s="12"/>
    </row>
    <row r="279" spans="1:10" ht="14.25" customHeight="1" x14ac:dyDescent="0.3">
      <c r="A279" s="9"/>
      <c r="F279" s="12"/>
      <c r="J279" s="12"/>
    </row>
    <row r="280" spans="1:10" ht="14.25" customHeight="1" x14ac:dyDescent="0.3">
      <c r="A280" s="9"/>
      <c r="F280" s="12"/>
      <c r="J280" s="12"/>
    </row>
    <row r="281" spans="1:10" ht="14.25" customHeight="1" x14ac:dyDescent="0.3">
      <c r="A281" s="9"/>
      <c r="F281" s="12"/>
      <c r="J281" s="12"/>
    </row>
    <row r="282" spans="1:10" ht="14.25" customHeight="1" x14ac:dyDescent="0.3">
      <c r="A282" s="9"/>
      <c r="F282" s="12"/>
      <c r="J282" s="12"/>
    </row>
    <row r="283" spans="1:10" ht="14.25" customHeight="1" x14ac:dyDescent="0.3">
      <c r="A283" s="9"/>
      <c r="F283" s="12"/>
      <c r="J283" s="12"/>
    </row>
    <row r="284" spans="1:10" ht="14.25" customHeight="1" x14ac:dyDescent="0.3">
      <c r="A284" s="9"/>
      <c r="F284" s="12"/>
      <c r="J284" s="12"/>
    </row>
    <row r="285" spans="1:10" ht="14.25" customHeight="1" x14ac:dyDescent="0.3">
      <c r="A285" s="9"/>
      <c r="F285" s="12"/>
      <c r="J285" s="12"/>
    </row>
    <row r="286" spans="1:10" ht="14.25" customHeight="1" x14ac:dyDescent="0.3">
      <c r="A286" s="9"/>
      <c r="F286" s="12"/>
      <c r="J286" s="12"/>
    </row>
    <row r="287" spans="1:10" ht="14.25" customHeight="1" x14ac:dyDescent="0.3">
      <c r="A287" s="9"/>
      <c r="F287" s="12"/>
      <c r="J287" s="12"/>
    </row>
    <row r="288" spans="1:10" ht="14.25" customHeight="1" x14ac:dyDescent="0.3">
      <c r="A288" s="9"/>
      <c r="F288" s="12"/>
      <c r="J288" s="12"/>
    </row>
    <row r="289" spans="1:10" ht="14.25" customHeight="1" x14ac:dyDescent="0.3">
      <c r="A289" s="9"/>
      <c r="F289" s="12"/>
      <c r="J289" s="12"/>
    </row>
    <row r="290" spans="1:10" ht="14.25" customHeight="1" x14ac:dyDescent="0.3">
      <c r="A290" s="9"/>
      <c r="F290" s="12"/>
      <c r="J290" s="12"/>
    </row>
    <row r="291" spans="1:10" ht="14.25" customHeight="1" x14ac:dyDescent="0.3">
      <c r="A291" s="9"/>
      <c r="F291" s="12"/>
      <c r="J291" s="12"/>
    </row>
    <row r="292" spans="1:10" ht="14.25" customHeight="1" x14ac:dyDescent="0.3">
      <c r="A292" s="9"/>
      <c r="F292" s="12"/>
      <c r="J292" s="12"/>
    </row>
    <row r="293" spans="1:10" ht="14.25" customHeight="1" x14ac:dyDescent="0.3">
      <c r="A293" s="9"/>
      <c r="F293" s="12"/>
      <c r="J293" s="12"/>
    </row>
    <row r="294" spans="1:10" ht="14.25" customHeight="1" x14ac:dyDescent="0.3">
      <c r="A294" s="9"/>
      <c r="F294" s="12"/>
      <c r="J294" s="12"/>
    </row>
    <row r="295" spans="1:10" ht="14.25" customHeight="1" x14ac:dyDescent="0.3">
      <c r="A295" s="9"/>
      <c r="F295" s="12"/>
      <c r="J295" s="12"/>
    </row>
    <row r="296" spans="1:10" ht="14.25" customHeight="1" x14ac:dyDescent="0.3">
      <c r="A296" s="9"/>
      <c r="F296" s="12"/>
      <c r="J296" s="12"/>
    </row>
    <row r="297" spans="1:10" ht="14.25" customHeight="1" x14ac:dyDescent="0.3">
      <c r="A297" s="9"/>
      <c r="F297" s="12"/>
      <c r="J297" s="12"/>
    </row>
    <row r="298" spans="1:10" ht="14.25" customHeight="1" x14ac:dyDescent="0.3">
      <c r="A298" s="9"/>
      <c r="F298" s="12"/>
      <c r="J298" s="12"/>
    </row>
    <row r="299" spans="1:10" ht="14.25" customHeight="1" x14ac:dyDescent="0.3">
      <c r="A299" s="9"/>
      <c r="F299" s="12"/>
      <c r="J299" s="12"/>
    </row>
    <row r="300" spans="1:10" ht="14.25" customHeight="1" x14ac:dyDescent="0.3">
      <c r="A300" s="9"/>
      <c r="F300" s="12"/>
      <c r="J300" s="12"/>
    </row>
    <row r="301" spans="1:10" ht="14.25" customHeight="1" x14ac:dyDescent="0.3">
      <c r="A301" s="9"/>
      <c r="F301" s="12"/>
      <c r="J301" s="12"/>
    </row>
    <row r="302" spans="1:10" ht="14.25" customHeight="1" x14ac:dyDescent="0.3">
      <c r="A302" s="9"/>
      <c r="F302" s="12"/>
      <c r="J302" s="12"/>
    </row>
    <row r="303" spans="1:10" ht="14.25" customHeight="1" x14ac:dyDescent="0.3">
      <c r="A303" s="9"/>
      <c r="F303" s="12"/>
      <c r="J303" s="12"/>
    </row>
    <row r="304" spans="1:10" ht="14.25" customHeight="1" x14ac:dyDescent="0.3">
      <c r="A304" s="9"/>
      <c r="F304" s="12"/>
      <c r="J304" s="12"/>
    </row>
    <row r="305" spans="1:10" ht="14.25" customHeight="1" x14ac:dyDescent="0.3">
      <c r="A305" s="9"/>
      <c r="F305" s="12"/>
      <c r="J305" s="12"/>
    </row>
    <row r="306" spans="1:10" ht="14.25" customHeight="1" x14ac:dyDescent="0.3">
      <c r="A306" s="9"/>
      <c r="F306" s="12"/>
      <c r="J306" s="12"/>
    </row>
    <row r="307" spans="1:10" ht="14.25" customHeight="1" x14ac:dyDescent="0.3">
      <c r="A307" s="9"/>
      <c r="F307" s="12"/>
      <c r="J307" s="12"/>
    </row>
    <row r="308" spans="1:10" ht="14.25" customHeight="1" x14ac:dyDescent="0.3">
      <c r="A308" s="9"/>
      <c r="F308" s="12"/>
      <c r="J308" s="12"/>
    </row>
    <row r="309" spans="1:10" ht="14.25" customHeight="1" x14ac:dyDescent="0.3">
      <c r="A309" s="9"/>
      <c r="F309" s="12"/>
      <c r="J309" s="12"/>
    </row>
    <row r="310" spans="1:10" ht="14.25" customHeight="1" x14ac:dyDescent="0.3">
      <c r="A310" s="9"/>
      <c r="F310" s="12"/>
      <c r="J310" s="12"/>
    </row>
    <row r="311" spans="1:10" ht="14.25" customHeight="1" x14ac:dyDescent="0.3">
      <c r="A311" s="9"/>
      <c r="F311" s="12"/>
      <c r="J311" s="12"/>
    </row>
    <row r="312" spans="1:10" ht="14.25" customHeight="1" x14ac:dyDescent="0.3">
      <c r="A312" s="9"/>
      <c r="F312" s="12"/>
      <c r="J312" s="12"/>
    </row>
    <row r="313" spans="1:10" ht="14.25" customHeight="1" x14ac:dyDescent="0.3">
      <c r="A313" s="9"/>
      <c r="F313" s="12"/>
      <c r="J313" s="12"/>
    </row>
    <row r="314" spans="1:10" ht="15.75" customHeight="1" x14ac:dyDescent="0.25">
      <c r="A314" s="42"/>
    </row>
    <row r="315" spans="1:10" ht="15.75" customHeight="1" x14ac:dyDescent="0.25">
      <c r="A315" s="42"/>
    </row>
    <row r="316" spans="1:10" ht="15.75" customHeight="1" x14ac:dyDescent="0.25">
      <c r="A316" s="42"/>
    </row>
    <row r="317" spans="1:10" ht="15.75" customHeight="1" x14ac:dyDescent="0.25">
      <c r="A317" s="42"/>
    </row>
    <row r="318" spans="1:10" ht="15.75" customHeight="1" x14ac:dyDescent="0.25">
      <c r="A318" s="42"/>
    </row>
    <row r="319" spans="1:10" ht="15.75" customHeight="1" x14ac:dyDescent="0.25">
      <c r="A319" s="42"/>
    </row>
    <row r="320" spans="1:10" ht="15.75" customHeight="1" x14ac:dyDescent="0.25">
      <c r="A320" s="42"/>
    </row>
    <row r="321" spans="1:1" ht="15.75" customHeight="1" x14ac:dyDescent="0.25">
      <c r="A321" s="42"/>
    </row>
    <row r="322" spans="1:1" ht="15.75" customHeight="1" x14ac:dyDescent="0.25">
      <c r="A322" s="42"/>
    </row>
    <row r="323" spans="1:1" ht="15.75" customHeight="1" x14ac:dyDescent="0.25">
      <c r="A323" s="42"/>
    </row>
    <row r="324" spans="1:1" ht="15.75" customHeight="1" x14ac:dyDescent="0.25">
      <c r="A324" s="42"/>
    </row>
    <row r="325" spans="1:1" ht="15.75" customHeight="1" x14ac:dyDescent="0.25">
      <c r="A325" s="42"/>
    </row>
    <row r="326" spans="1:1" ht="15.75" customHeight="1" x14ac:dyDescent="0.25">
      <c r="A326" s="42"/>
    </row>
    <row r="327" spans="1:1" ht="15.75" customHeight="1" x14ac:dyDescent="0.25">
      <c r="A327" s="42"/>
    </row>
    <row r="328" spans="1:1" ht="15.75" customHeight="1" x14ac:dyDescent="0.25">
      <c r="A328" s="42"/>
    </row>
    <row r="329" spans="1:1" ht="15.75" customHeight="1" x14ac:dyDescent="0.25">
      <c r="A329" s="42"/>
    </row>
    <row r="330" spans="1:1" ht="15.75" customHeight="1" x14ac:dyDescent="0.25">
      <c r="A330" s="42"/>
    </row>
    <row r="331" spans="1:1" ht="15.75" customHeight="1" x14ac:dyDescent="0.25">
      <c r="A331" s="42"/>
    </row>
    <row r="332" spans="1:1" ht="15.75" customHeight="1" x14ac:dyDescent="0.25">
      <c r="A332" s="42"/>
    </row>
    <row r="333" spans="1:1" ht="15.75" customHeight="1" x14ac:dyDescent="0.25">
      <c r="A333" s="42"/>
    </row>
    <row r="334" spans="1:1" ht="15.75" customHeight="1" x14ac:dyDescent="0.25">
      <c r="A334" s="42"/>
    </row>
    <row r="335" spans="1:1" ht="15.75" customHeight="1" x14ac:dyDescent="0.25">
      <c r="A335" s="42"/>
    </row>
    <row r="336" spans="1:1" ht="15.75" customHeight="1" x14ac:dyDescent="0.25">
      <c r="A336" s="42"/>
    </row>
    <row r="337" spans="1:1" ht="15.75" customHeight="1" x14ac:dyDescent="0.25">
      <c r="A337" s="42"/>
    </row>
    <row r="338" spans="1:1" ht="15.75" customHeight="1" x14ac:dyDescent="0.25">
      <c r="A338" s="42"/>
    </row>
    <row r="339" spans="1:1" ht="15.75" customHeight="1" x14ac:dyDescent="0.25">
      <c r="A339" s="42"/>
    </row>
    <row r="340" spans="1:1" ht="15.75" customHeight="1" x14ac:dyDescent="0.25">
      <c r="A340" s="42"/>
    </row>
    <row r="341" spans="1:1" ht="15.75" customHeight="1" x14ac:dyDescent="0.25">
      <c r="A341" s="42"/>
    </row>
    <row r="342" spans="1:1" ht="15.75" customHeight="1" x14ac:dyDescent="0.25">
      <c r="A342" s="42"/>
    </row>
    <row r="343" spans="1:1" ht="15.75" customHeight="1" x14ac:dyDescent="0.25">
      <c r="A343" s="42"/>
    </row>
    <row r="344" spans="1:1" ht="15.75" customHeight="1" x14ac:dyDescent="0.25">
      <c r="A344" s="42"/>
    </row>
    <row r="345" spans="1:1" ht="15.75" customHeight="1" x14ac:dyDescent="0.25">
      <c r="A345" s="42"/>
    </row>
    <row r="346" spans="1:1" ht="15.75" customHeight="1" x14ac:dyDescent="0.25">
      <c r="A346" s="42"/>
    </row>
    <row r="347" spans="1:1" ht="15.75" customHeight="1" x14ac:dyDescent="0.25">
      <c r="A347" s="42"/>
    </row>
    <row r="348" spans="1:1" ht="15.75" customHeight="1" x14ac:dyDescent="0.25">
      <c r="A348" s="42"/>
    </row>
    <row r="349" spans="1:1" ht="15.75" customHeight="1" x14ac:dyDescent="0.25">
      <c r="A349" s="42"/>
    </row>
    <row r="350" spans="1:1" ht="15.75" customHeight="1" x14ac:dyDescent="0.25">
      <c r="A350" s="42"/>
    </row>
    <row r="351" spans="1:1" ht="15.75" customHeight="1" x14ac:dyDescent="0.25">
      <c r="A351" s="42"/>
    </row>
    <row r="352" spans="1:1" ht="15.75" customHeight="1" x14ac:dyDescent="0.25">
      <c r="A352" s="42"/>
    </row>
    <row r="353" spans="1:1" ht="15.75" customHeight="1" x14ac:dyDescent="0.25">
      <c r="A353" s="42"/>
    </row>
    <row r="354" spans="1:1" ht="15.75" customHeight="1" x14ac:dyDescent="0.25">
      <c r="A354" s="42"/>
    </row>
    <row r="355" spans="1:1" ht="15.75" customHeight="1" x14ac:dyDescent="0.25">
      <c r="A355" s="42"/>
    </row>
    <row r="356" spans="1:1" ht="15.75" customHeight="1" x14ac:dyDescent="0.25">
      <c r="A356" s="42"/>
    </row>
    <row r="357" spans="1:1" ht="15.75" customHeight="1" x14ac:dyDescent="0.25">
      <c r="A357" s="42"/>
    </row>
    <row r="358" spans="1:1" ht="15.75" customHeight="1" x14ac:dyDescent="0.25">
      <c r="A358" s="42"/>
    </row>
    <row r="359" spans="1:1" ht="15.75" customHeight="1" x14ac:dyDescent="0.25">
      <c r="A359" s="42"/>
    </row>
    <row r="360" spans="1:1" ht="15.75" customHeight="1" x14ac:dyDescent="0.25">
      <c r="A360" s="42"/>
    </row>
    <row r="361" spans="1:1" ht="15.75" customHeight="1" x14ac:dyDescent="0.25">
      <c r="A361" s="42"/>
    </row>
    <row r="362" spans="1:1" ht="15.75" customHeight="1" x14ac:dyDescent="0.25">
      <c r="A362" s="42"/>
    </row>
    <row r="363" spans="1:1" ht="15.75" customHeight="1" x14ac:dyDescent="0.25">
      <c r="A363" s="42"/>
    </row>
    <row r="364" spans="1:1" ht="15.75" customHeight="1" x14ac:dyDescent="0.25">
      <c r="A364" s="42"/>
    </row>
    <row r="365" spans="1:1" ht="15.75" customHeight="1" x14ac:dyDescent="0.25">
      <c r="A365" s="42"/>
    </row>
    <row r="366" spans="1:1" ht="15.75" customHeight="1" x14ac:dyDescent="0.25">
      <c r="A366" s="42"/>
    </row>
    <row r="367" spans="1:1" ht="15.75" customHeight="1" x14ac:dyDescent="0.25">
      <c r="A367" s="42"/>
    </row>
    <row r="368" spans="1:1" ht="15.75" customHeight="1" x14ac:dyDescent="0.25">
      <c r="A368" s="42"/>
    </row>
    <row r="369" spans="1:1" ht="15.75" customHeight="1" x14ac:dyDescent="0.25">
      <c r="A369" s="42"/>
    </row>
    <row r="370" spans="1:1" ht="15.75" customHeight="1" x14ac:dyDescent="0.25">
      <c r="A370" s="42"/>
    </row>
    <row r="371" spans="1:1" ht="15.75" customHeight="1" x14ac:dyDescent="0.25">
      <c r="A371" s="42"/>
    </row>
    <row r="372" spans="1:1" ht="15.75" customHeight="1" x14ac:dyDescent="0.25">
      <c r="A372" s="42"/>
    </row>
    <row r="373" spans="1:1" ht="15.75" customHeight="1" x14ac:dyDescent="0.25">
      <c r="A373" s="42"/>
    </row>
    <row r="374" spans="1:1" ht="15.75" customHeight="1" x14ac:dyDescent="0.25">
      <c r="A374" s="42"/>
    </row>
    <row r="375" spans="1:1" ht="15.75" customHeight="1" x14ac:dyDescent="0.25">
      <c r="A375" s="42"/>
    </row>
    <row r="376" spans="1:1" ht="15.75" customHeight="1" x14ac:dyDescent="0.25">
      <c r="A376" s="42"/>
    </row>
    <row r="377" spans="1:1" ht="15.75" customHeight="1" x14ac:dyDescent="0.25">
      <c r="A377" s="42"/>
    </row>
    <row r="378" spans="1:1" ht="15.75" customHeight="1" x14ac:dyDescent="0.25">
      <c r="A378" s="42"/>
    </row>
    <row r="379" spans="1:1" ht="15.75" customHeight="1" x14ac:dyDescent="0.25">
      <c r="A379" s="42"/>
    </row>
    <row r="380" spans="1:1" ht="15.75" customHeight="1" x14ac:dyDescent="0.25">
      <c r="A380" s="42"/>
    </row>
    <row r="381" spans="1:1" ht="15.75" customHeight="1" x14ac:dyDescent="0.25">
      <c r="A381" s="42"/>
    </row>
    <row r="382" spans="1:1" ht="15.75" customHeight="1" x14ac:dyDescent="0.25">
      <c r="A382" s="42"/>
    </row>
    <row r="383" spans="1:1" ht="15.75" customHeight="1" x14ac:dyDescent="0.25">
      <c r="A383" s="42"/>
    </row>
    <row r="384" spans="1:1" ht="15.75" customHeight="1" x14ac:dyDescent="0.25">
      <c r="A384" s="42"/>
    </row>
    <row r="385" spans="1:1" ht="15.75" customHeight="1" x14ac:dyDescent="0.25">
      <c r="A385" s="42"/>
    </row>
    <row r="386" spans="1:1" ht="15.75" customHeight="1" x14ac:dyDescent="0.25">
      <c r="A386" s="42"/>
    </row>
    <row r="387" spans="1:1" ht="15.75" customHeight="1" x14ac:dyDescent="0.25">
      <c r="A387" s="42"/>
    </row>
    <row r="388" spans="1:1" ht="15.75" customHeight="1" x14ac:dyDescent="0.25">
      <c r="A388" s="42"/>
    </row>
    <row r="389" spans="1:1" ht="15.75" customHeight="1" x14ac:dyDescent="0.25">
      <c r="A389" s="42"/>
    </row>
    <row r="390" spans="1:1" ht="15.75" customHeight="1" x14ac:dyDescent="0.25">
      <c r="A390" s="42"/>
    </row>
    <row r="391" spans="1:1" ht="15.75" customHeight="1" x14ac:dyDescent="0.25">
      <c r="A391" s="42"/>
    </row>
    <row r="392" spans="1:1" ht="15.75" customHeight="1" x14ac:dyDescent="0.25">
      <c r="A392" s="42"/>
    </row>
    <row r="393" spans="1:1" ht="15.75" customHeight="1" x14ac:dyDescent="0.25">
      <c r="A393" s="42"/>
    </row>
    <row r="394" spans="1:1" ht="15.75" customHeight="1" x14ac:dyDescent="0.25">
      <c r="A394" s="42"/>
    </row>
    <row r="395" spans="1:1" ht="15.75" customHeight="1" x14ac:dyDescent="0.25">
      <c r="A395" s="42"/>
    </row>
    <row r="396" spans="1:1" ht="15.75" customHeight="1" x14ac:dyDescent="0.25">
      <c r="A396" s="42"/>
    </row>
    <row r="397" spans="1:1" ht="15.75" customHeight="1" x14ac:dyDescent="0.25">
      <c r="A397" s="42"/>
    </row>
    <row r="398" spans="1:1" ht="15.75" customHeight="1" x14ac:dyDescent="0.25">
      <c r="A398" s="42"/>
    </row>
    <row r="399" spans="1:1" ht="15.75" customHeight="1" x14ac:dyDescent="0.25">
      <c r="A399" s="42"/>
    </row>
    <row r="400" spans="1:1" ht="15.75" customHeight="1" x14ac:dyDescent="0.25">
      <c r="A400" s="42"/>
    </row>
    <row r="401" spans="1:1" ht="15.75" customHeight="1" x14ac:dyDescent="0.25">
      <c r="A401" s="42"/>
    </row>
    <row r="402" spans="1:1" ht="15.75" customHeight="1" x14ac:dyDescent="0.25">
      <c r="A402" s="42"/>
    </row>
    <row r="403" spans="1:1" ht="15.75" customHeight="1" x14ac:dyDescent="0.25">
      <c r="A403" s="42"/>
    </row>
    <row r="404" spans="1:1" ht="15.75" customHeight="1" x14ac:dyDescent="0.25">
      <c r="A404" s="42"/>
    </row>
    <row r="405" spans="1:1" ht="15.75" customHeight="1" x14ac:dyDescent="0.25">
      <c r="A405" s="42"/>
    </row>
    <row r="406" spans="1:1" ht="15.75" customHeight="1" x14ac:dyDescent="0.25">
      <c r="A406" s="42"/>
    </row>
    <row r="407" spans="1:1" ht="15.75" customHeight="1" x14ac:dyDescent="0.25">
      <c r="A407" s="42"/>
    </row>
    <row r="408" spans="1:1" ht="15.75" customHeight="1" x14ac:dyDescent="0.25">
      <c r="A408" s="42"/>
    </row>
    <row r="409" spans="1:1" ht="15.75" customHeight="1" x14ac:dyDescent="0.25">
      <c r="A409" s="42"/>
    </row>
    <row r="410" spans="1:1" ht="15.75" customHeight="1" x14ac:dyDescent="0.25">
      <c r="A410" s="42"/>
    </row>
    <row r="411" spans="1:1" ht="15.75" customHeight="1" x14ac:dyDescent="0.25">
      <c r="A411" s="42"/>
    </row>
    <row r="412" spans="1:1" ht="15.75" customHeight="1" x14ac:dyDescent="0.25">
      <c r="A412" s="42"/>
    </row>
    <row r="413" spans="1:1" ht="15.75" customHeight="1" x14ac:dyDescent="0.25">
      <c r="A413" s="42"/>
    </row>
    <row r="414" spans="1:1" ht="15.75" customHeight="1" x14ac:dyDescent="0.25">
      <c r="A414" s="42"/>
    </row>
    <row r="415" spans="1:1" ht="15.75" customHeight="1" x14ac:dyDescent="0.25">
      <c r="A415" s="42"/>
    </row>
    <row r="416" spans="1:1" ht="15.75" customHeight="1" x14ac:dyDescent="0.25">
      <c r="A416" s="42"/>
    </row>
    <row r="417" spans="1:1" ht="15.75" customHeight="1" x14ac:dyDescent="0.25">
      <c r="A417" s="42"/>
    </row>
    <row r="418" spans="1:1" ht="15.75" customHeight="1" x14ac:dyDescent="0.25">
      <c r="A418" s="42"/>
    </row>
    <row r="419" spans="1:1" ht="15.75" customHeight="1" x14ac:dyDescent="0.25">
      <c r="A419" s="42"/>
    </row>
    <row r="420" spans="1:1" ht="15.75" customHeight="1" x14ac:dyDescent="0.25">
      <c r="A420" s="42"/>
    </row>
    <row r="421" spans="1:1" ht="15.75" customHeight="1" x14ac:dyDescent="0.25">
      <c r="A421" s="42"/>
    </row>
    <row r="422" spans="1:1" ht="15.75" customHeight="1" x14ac:dyDescent="0.25">
      <c r="A422" s="42"/>
    </row>
    <row r="423" spans="1:1" ht="15.75" customHeight="1" x14ac:dyDescent="0.25">
      <c r="A423" s="42"/>
    </row>
    <row r="424" spans="1:1" ht="15.75" customHeight="1" x14ac:dyDescent="0.25">
      <c r="A424" s="42"/>
    </row>
    <row r="425" spans="1:1" ht="15.75" customHeight="1" x14ac:dyDescent="0.25">
      <c r="A425" s="42"/>
    </row>
    <row r="426" spans="1:1" ht="15.75" customHeight="1" x14ac:dyDescent="0.25">
      <c r="A426" s="42"/>
    </row>
    <row r="427" spans="1:1" ht="15.75" customHeight="1" x14ac:dyDescent="0.25">
      <c r="A427" s="42"/>
    </row>
    <row r="428" spans="1:1" ht="15.75" customHeight="1" x14ac:dyDescent="0.25">
      <c r="A428" s="42"/>
    </row>
    <row r="429" spans="1:1" ht="15.75" customHeight="1" x14ac:dyDescent="0.25">
      <c r="A429" s="42"/>
    </row>
    <row r="430" spans="1:1" ht="15.75" customHeight="1" x14ac:dyDescent="0.25">
      <c r="A430" s="42"/>
    </row>
    <row r="431" spans="1:1" ht="15.75" customHeight="1" x14ac:dyDescent="0.25">
      <c r="A431" s="42"/>
    </row>
    <row r="432" spans="1:1" ht="15.75" customHeight="1" x14ac:dyDescent="0.25">
      <c r="A432" s="42"/>
    </row>
    <row r="433" spans="1:1" ht="15.75" customHeight="1" x14ac:dyDescent="0.25">
      <c r="A433" s="42"/>
    </row>
    <row r="434" spans="1:1" ht="15.75" customHeight="1" x14ac:dyDescent="0.25">
      <c r="A434" s="42"/>
    </row>
    <row r="435" spans="1:1" ht="15.75" customHeight="1" x14ac:dyDescent="0.25">
      <c r="A435" s="42"/>
    </row>
    <row r="436" spans="1:1" ht="15.75" customHeight="1" x14ac:dyDescent="0.25">
      <c r="A436" s="42"/>
    </row>
    <row r="437" spans="1:1" ht="15.75" customHeight="1" x14ac:dyDescent="0.25">
      <c r="A437" s="42"/>
    </row>
    <row r="438" spans="1:1" ht="15.75" customHeight="1" x14ac:dyDescent="0.25">
      <c r="A438" s="42"/>
    </row>
    <row r="439" spans="1:1" ht="15.75" customHeight="1" x14ac:dyDescent="0.25">
      <c r="A439" s="42"/>
    </row>
    <row r="440" spans="1:1" ht="15.75" customHeight="1" x14ac:dyDescent="0.25">
      <c r="A440" s="42"/>
    </row>
    <row r="441" spans="1:1" ht="15.75" customHeight="1" x14ac:dyDescent="0.25">
      <c r="A441" s="42"/>
    </row>
    <row r="442" spans="1:1" ht="15.75" customHeight="1" x14ac:dyDescent="0.25">
      <c r="A442" s="42"/>
    </row>
    <row r="443" spans="1:1" ht="15.75" customHeight="1" x14ac:dyDescent="0.25">
      <c r="A443" s="42"/>
    </row>
    <row r="444" spans="1:1" ht="15.75" customHeight="1" x14ac:dyDescent="0.25">
      <c r="A444" s="42"/>
    </row>
    <row r="445" spans="1:1" ht="15.75" customHeight="1" x14ac:dyDescent="0.25">
      <c r="A445" s="42"/>
    </row>
    <row r="446" spans="1:1" ht="15.75" customHeight="1" x14ac:dyDescent="0.25">
      <c r="A446" s="42"/>
    </row>
    <row r="447" spans="1:1" ht="15.75" customHeight="1" x14ac:dyDescent="0.25">
      <c r="A447" s="42"/>
    </row>
    <row r="448" spans="1:1" ht="15.75" customHeight="1" x14ac:dyDescent="0.25">
      <c r="A448" s="42"/>
    </row>
    <row r="449" spans="1:1" ht="15.75" customHeight="1" x14ac:dyDescent="0.25">
      <c r="A449" s="42"/>
    </row>
    <row r="450" spans="1:1" ht="15.75" customHeight="1" x14ac:dyDescent="0.25">
      <c r="A450" s="42"/>
    </row>
    <row r="451" spans="1:1" ht="15.75" customHeight="1" x14ac:dyDescent="0.25">
      <c r="A451" s="42"/>
    </row>
    <row r="452" spans="1:1" ht="15.75" customHeight="1" x14ac:dyDescent="0.25">
      <c r="A452" s="42"/>
    </row>
    <row r="453" spans="1:1" ht="15.75" customHeight="1" x14ac:dyDescent="0.25">
      <c r="A453" s="42"/>
    </row>
    <row r="454" spans="1:1" ht="15.75" customHeight="1" x14ac:dyDescent="0.25">
      <c r="A454" s="42"/>
    </row>
    <row r="455" spans="1:1" ht="15.75" customHeight="1" x14ac:dyDescent="0.25">
      <c r="A455" s="42"/>
    </row>
    <row r="456" spans="1:1" ht="15.75" customHeight="1" x14ac:dyDescent="0.25">
      <c r="A456" s="42"/>
    </row>
    <row r="457" spans="1:1" ht="15.75" customHeight="1" x14ac:dyDescent="0.25">
      <c r="A457" s="42"/>
    </row>
    <row r="458" spans="1:1" ht="15.75" customHeight="1" x14ac:dyDescent="0.25">
      <c r="A458" s="42"/>
    </row>
    <row r="459" spans="1:1" ht="15.75" customHeight="1" x14ac:dyDescent="0.25">
      <c r="A459" s="42"/>
    </row>
    <row r="460" spans="1:1" ht="15.75" customHeight="1" x14ac:dyDescent="0.25">
      <c r="A460" s="42"/>
    </row>
    <row r="461" spans="1:1" ht="15.75" customHeight="1" x14ac:dyDescent="0.25">
      <c r="A461" s="42"/>
    </row>
    <row r="462" spans="1:1" ht="15.75" customHeight="1" x14ac:dyDescent="0.25">
      <c r="A462" s="42"/>
    </row>
    <row r="463" spans="1:1" ht="15.75" customHeight="1" x14ac:dyDescent="0.25">
      <c r="A463" s="42"/>
    </row>
    <row r="464" spans="1:1" ht="15.75" customHeight="1" x14ac:dyDescent="0.25">
      <c r="A464" s="42"/>
    </row>
    <row r="465" spans="1:1" ht="15.75" customHeight="1" x14ac:dyDescent="0.25">
      <c r="A465" s="42"/>
    </row>
    <row r="466" spans="1:1" ht="15.75" customHeight="1" x14ac:dyDescent="0.25">
      <c r="A466" s="42"/>
    </row>
    <row r="467" spans="1:1" ht="15.75" customHeight="1" x14ac:dyDescent="0.25">
      <c r="A467" s="42"/>
    </row>
    <row r="468" spans="1:1" ht="15.75" customHeight="1" x14ac:dyDescent="0.25">
      <c r="A468" s="42"/>
    </row>
    <row r="469" spans="1:1" ht="15.75" customHeight="1" x14ac:dyDescent="0.25">
      <c r="A469" s="42"/>
    </row>
    <row r="470" spans="1:1" ht="15.75" customHeight="1" x14ac:dyDescent="0.25">
      <c r="A470" s="42"/>
    </row>
    <row r="471" spans="1:1" ht="15.75" customHeight="1" x14ac:dyDescent="0.25">
      <c r="A471" s="42"/>
    </row>
    <row r="472" spans="1:1" ht="15.75" customHeight="1" x14ac:dyDescent="0.25">
      <c r="A472" s="42"/>
    </row>
    <row r="473" spans="1:1" ht="15.75" customHeight="1" x14ac:dyDescent="0.25">
      <c r="A473" s="42"/>
    </row>
    <row r="474" spans="1:1" ht="15.75" customHeight="1" x14ac:dyDescent="0.25">
      <c r="A474" s="42"/>
    </row>
    <row r="475" spans="1:1" ht="15.75" customHeight="1" x14ac:dyDescent="0.25">
      <c r="A475" s="42"/>
    </row>
    <row r="476" spans="1:1" ht="15.75" customHeight="1" x14ac:dyDescent="0.25">
      <c r="A476" s="42"/>
    </row>
    <row r="477" spans="1:1" ht="15.75" customHeight="1" x14ac:dyDescent="0.25">
      <c r="A477" s="42"/>
    </row>
    <row r="478" spans="1:1" ht="15.75" customHeight="1" x14ac:dyDescent="0.25">
      <c r="A478" s="42"/>
    </row>
    <row r="479" spans="1:1" ht="15.75" customHeight="1" x14ac:dyDescent="0.25">
      <c r="A479" s="42"/>
    </row>
    <row r="480" spans="1:1" ht="15.75" customHeight="1" x14ac:dyDescent="0.25">
      <c r="A480" s="42"/>
    </row>
    <row r="481" spans="1:1" ht="15.75" customHeight="1" x14ac:dyDescent="0.25">
      <c r="A481" s="42"/>
    </row>
    <row r="482" spans="1:1" ht="15.75" customHeight="1" x14ac:dyDescent="0.25">
      <c r="A482" s="42"/>
    </row>
    <row r="483" spans="1:1" ht="15.75" customHeight="1" x14ac:dyDescent="0.25">
      <c r="A483" s="42"/>
    </row>
    <row r="484" spans="1:1" ht="15.75" customHeight="1" x14ac:dyDescent="0.25">
      <c r="A484" s="42"/>
    </row>
    <row r="485" spans="1:1" ht="15.75" customHeight="1" x14ac:dyDescent="0.25">
      <c r="A485" s="42"/>
    </row>
    <row r="486" spans="1:1" ht="15.75" customHeight="1" x14ac:dyDescent="0.25">
      <c r="A486" s="42"/>
    </row>
    <row r="487" spans="1:1" ht="15.75" customHeight="1" x14ac:dyDescent="0.25">
      <c r="A487" s="42"/>
    </row>
    <row r="488" spans="1:1" ht="15.75" customHeight="1" x14ac:dyDescent="0.25">
      <c r="A488" s="42"/>
    </row>
    <row r="489" spans="1:1" ht="15.75" customHeight="1" x14ac:dyDescent="0.25">
      <c r="A489" s="42"/>
    </row>
    <row r="490" spans="1:1" ht="15.75" customHeight="1" x14ac:dyDescent="0.25">
      <c r="A490" s="42"/>
    </row>
    <row r="491" spans="1:1" ht="15.75" customHeight="1" x14ac:dyDescent="0.25">
      <c r="A491" s="42"/>
    </row>
    <row r="492" spans="1:1" ht="15.75" customHeight="1" x14ac:dyDescent="0.25">
      <c r="A492" s="42"/>
    </row>
    <row r="493" spans="1:1" ht="15.75" customHeight="1" x14ac:dyDescent="0.25">
      <c r="A493" s="42"/>
    </row>
    <row r="494" spans="1:1" ht="15.75" customHeight="1" x14ac:dyDescent="0.25">
      <c r="A494" s="42"/>
    </row>
    <row r="495" spans="1:1" ht="15.75" customHeight="1" x14ac:dyDescent="0.25">
      <c r="A495" s="42"/>
    </row>
    <row r="496" spans="1:1" ht="15.75" customHeight="1" x14ac:dyDescent="0.25">
      <c r="A496" s="42"/>
    </row>
    <row r="497" spans="1:1" ht="15.75" customHeight="1" x14ac:dyDescent="0.25">
      <c r="A497" s="42"/>
    </row>
    <row r="498" spans="1:1" ht="15.75" customHeight="1" x14ac:dyDescent="0.25">
      <c r="A498" s="42"/>
    </row>
    <row r="499" spans="1:1" ht="15.75" customHeight="1" x14ac:dyDescent="0.25">
      <c r="A499" s="42"/>
    </row>
    <row r="500" spans="1:1" ht="15.75" customHeight="1" x14ac:dyDescent="0.25">
      <c r="A500" s="42"/>
    </row>
    <row r="501" spans="1:1" ht="15.75" customHeight="1" x14ac:dyDescent="0.25">
      <c r="A501" s="42"/>
    </row>
    <row r="502" spans="1:1" ht="15.75" customHeight="1" x14ac:dyDescent="0.25">
      <c r="A502" s="42"/>
    </row>
    <row r="503" spans="1:1" ht="15.75" customHeight="1" x14ac:dyDescent="0.25">
      <c r="A503" s="42"/>
    </row>
    <row r="504" spans="1:1" ht="15.75" customHeight="1" x14ac:dyDescent="0.25">
      <c r="A504" s="42"/>
    </row>
    <row r="505" spans="1:1" ht="15.75" customHeight="1" x14ac:dyDescent="0.25">
      <c r="A505" s="42"/>
    </row>
    <row r="506" spans="1:1" ht="15.75" customHeight="1" x14ac:dyDescent="0.25">
      <c r="A506" s="42"/>
    </row>
    <row r="507" spans="1:1" ht="15.75" customHeight="1" x14ac:dyDescent="0.25">
      <c r="A507" s="42"/>
    </row>
    <row r="508" spans="1:1" ht="15.75" customHeight="1" x14ac:dyDescent="0.25">
      <c r="A508" s="42"/>
    </row>
    <row r="509" spans="1:1" ht="15.75" customHeight="1" x14ac:dyDescent="0.25">
      <c r="A509" s="42"/>
    </row>
    <row r="510" spans="1:1" ht="15.75" customHeight="1" x14ac:dyDescent="0.25">
      <c r="A510" s="42"/>
    </row>
    <row r="511" spans="1:1" ht="15.75" customHeight="1" x14ac:dyDescent="0.25">
      <c r="A511" s="42"/>
    </row>
    <row r="512" spans="1:1" ht="15.75" customHeight="1" x14ac:dyDescent="0.25">
      <c r="A512" s="42"/>
    </row>
    <row r="513" spans="1:1" ht="15.75" customHeight="1" x14ac:dyDescent="0.25">
      <c r="A513" s="42"/>
    </row>
    <row r="514" spans="1:1" ht="15.75" customHeight="1" x14ac:dyDescent="0.25">
      <c r="A514" s="42"/>
    </row>
    <row r="515" spans="1:1" ht="15.75" customHeight="1" x14ac:dyDescent="0.25">
      <c r="A515" s="42"/>
    </row>
    <row r="516" spans="1:1" ht="15.75" customHeight="1" x14ac:dyDescent="0.25">
      <c r="A516" s="42"/>
    </row>
    <row r="517" spans="1:1" ht="15.75" customHeight="1" x14ac:dyDescent="0.25">
      <c r="A517" s="42"/>
    </row>
    <row r="518" spans="1:1" ht="15.75" customHeight="1" x14ac:dyDescent="0.25">
      <c r="A518" s="42"/>
    </row>
    <row r="519" spans="1:1" ht="15.75" customHeight="1" x14ac:dyDescent="0.25">
      <c r="A519" s="42"/>
    </row>
    <row r="520" spans="1:1" ht="15.75" customHeight="1" x14ac:dyDescent="0.25">
      <c r="A520" s="42"/>
    </row>
    <row r="521" spans="1:1" ht="15.75" customHeight="1" x14ac:dyDescent="0.25">
      <c r="A521" s="42"/>
    </row>
    <row r="522" spans="1:1" ht="15.75" customHeight="1" x14ac:dyDescent="0.25">
      <c r="A522" s="42"/>
    </row>
    <row r="523" spans="1:1" ht="15.75" customHeight="1" x14ac:dyDescent="0.25">
      <c r="A523" s="42"/>
    </row>
    <row r="524" spans="1:1" ht="15.75" customHeight="1" x14ac:dyDescent="0.25">
      <c r="A524" s="42"/>
    </row>
    <row r="525" spans="1:1" ht="15.75" customHeight="1" x14ac:dyDescent="0.25">
      <c r="A525" s="42"/>
    </row>
    <row r="526" spans="1:1" ht="15.75" customHeight="1" x14ac:dyDescent="0.25">
      <c r="A526" s="42"/>
    </row>
    <row r="527" spans="1:1" ht="15.75" customHeight="1" x14ac:dyDescent="0.25">
      <c r="A527" s="42"/>
    </row>
    <row r="528" spans="1:1" ht="15.75" customHeight="1" x14ac:dyDescent="0.25">
      <c r="A528" s="42"/>
    </row>
    <row r="529" spans="1:1" ht="15.75" customHeight="1" x14ac:dyDescent="0.25">
      <c r="A529" s="42"/>
    </row>
    <row r="530" spans="1:1" ht="15.75" customHeight="1" x14ac:dyDescent="0.25">
      <c r="A530" s="42"/>
    </row>
    <row r="531" spans="1:1" ht="15.75" customHeight="1" x14ac:dyDescent="0.25">
      <c r="A531" s="42"/>
    </row>
    <row r="532" spans="1:1" ht="15.75" customHeight="1" x14ac:dyDescent="0.25">
      <c r="A532" s="42"/>
    </row>
    <row r="533" spans="1:1" ht="15.75" customHeight="1" x14ac:dyDescent="0.25">
      <c r="A533" s="42"/>
    </row>
    <row r="534" spans="1:1" ht="15.75" customHeight="1" x14ac:dyDescent="0.25">
      <c r="A534" s="42"/>
    </row>
    <row r="535" spans="1:1" ht="15.75" customHeight="1" x14ac:dyDescent="0.25">
      <c r="A535" s="42"/>
    </row>
    <row r="536" spans="1:1" ht="15.75" customHeight="1" x14ac:dyDescent="0.25">
      <c r="A536" s="42"/>
    </row>
    <row r="537" spans="1:1" ht="15.75" customHeight="1" x14ac:dyDescent="0.25">
      <c r="A537" s="42"/>
    </row>
    <row r="538" spans="1:1" ht="15.75" customHeight="1" x14ac:dyDescent="0.25">
      <c r="A538" s="42"/>
    </row>
    <row r="539" spans="1:1" ht="15.75" customHeight="1" x14ac:dyDescent="0.25">
      <c r="A539" s="42"/>
    </row>
    <row r="540" spans="1:1" ht="15.75" customHeight="1" x14ac:dyDescent="0.25">
      <c r="A540" s="42"/>
    </row>
    <row r="541" spans="1:1" ht="15.75" customHeight="1" x14ac:dyDescent="0.25">
      <c r="A541" s="42"/>
    </row>
    <row r="542" spans="1:1" ht="15.75" customHeight="1" x14ac:dyDescent="0.25">
      <c r="A542" s="42"/>
    </row>
    <row r="543" spans="1:1" ht="15.75" customHeight="1" x14ac:dyDescent="0.25">
      <c r="A543" s="42"/>
    </row>
    <row r="544" spans="1:1" ht="15.75" customHeight="1" x14ac:dyDescent="0.25">
      <c r="A544" s="42"/>
    </row>
    <row r="545" spans="1:1" ht="15.75" customHeight="1" x14ac:dyDescent="0.25">
      <c r="A545" s="42"/>
    </row>
    <row r="546" spans="1:1" ht="15.75" customHeight="1" x14ac:dyDescent="0.25">
      <c r="A546" s="42"/>
    </row>
    <row r="547" spans="1:1" ht="15.75" customHeight="1" x14ac:dyDescent="0.25">
      <c r="A547" s="42"/>
    </row>
    <row r="548" spans="1:1" ht="15.75" customHeight="1" x14ac:dyDescent="0.25">
      <c r="A548" s="42"/>
    </row>
    <row r="549" spans="1:1" ht="15.75" customHeight="1" x14ac:dyDescent="0.25">
      <c r="A549" s="42"/>
    </row>
    <row r="550" spans="1:1" ht="15.75" customHeight="1" x14ac:dyDescent="0.25">
      <c r="A550" s="42"/>
    </row>
    <row r="551" spans="1:1" ht="15.75" customHeight="1" x14ac:dyDescent="0.25">
      <c r="A551" s="42"/>
    </row>
    <row r="552" spans="1:1" ht="15.75" customHeight="1" x14ac:dyDescent="0.25">
      <c r="A552" s="42"/>
    </row>
    <row r="553" spans="1:1" ht="15.75" customHeight="1" x14ac:dyDescent="0.25">
      <c r="A553" s="42"/>
    </row>
    <row r="554" spans="1:1" ht="15.75" customHeight="1" x14ac:dyDescent="0.25">
      <c r="A554" s="42"/>
    </row>
    <row r="555" spans="1:1" ht="15.75" customHeight="1" x14ac:dyDescent="0.25">
      <c r="A555" s="42"/>
    </row>
    <row r="556" spans="1:1" ht="15.75" customHeight="1" x14ac:dyDescent="0.25">
      <c r="A556" s="42"/>
    </row>
    <row r="557" spans="1:1" ht="15.75" customHeight="1" x14ac:dyDescent="0.25">
      <c r="A557" s="42"/>
    </row>
    <row r="558" spans="1:1" ht="15.75" customHeight="1" x14ac:dyDescent="0.25">
      <c r="A558" s="42"/>
    </row>
    <row r="559" spans="1:1" ht="15.75" customHeight="1" x14ac:dyDescent="0.25">
      <c r="A559" s="42"/>
    </row>
    <row r="560" spans="1:1" ht="15.75" customHeight="1" x14ac:dyDescent="0.25">
      <c r="A560" s="42"/>
    </row>
    <row r="561" spans="1:1" ht="15.75" customHeight="1" x14ac:dyDescent="0.25">
      <c r="A561" s="42"/>
    </row>
    <row r="562" spans="1:1" ht="15.75" customHeight="1" x14ac:dyDescent="0.25">
      <c r="A562" s="42"/>
    </row>
    <row r="563" spans="1:1" ht="15.75" customHeight="1" x14ac:dyDescent="0.25">
      <c r="A563" s="42"/>
    </row>
    <row r="564" spans="1:1" ht="15.75" customHeight="1" x14ac:dyDescent="0.25">
      <c r="A564" s="42"/>
    </row>
    <row r="565" spans="1:1" ht="15.75" customHeight="1" x14ac:dyDescent="0.25">
      <c r="A565" s="42"/>
    </row>
    <row r="566" spans="1:1" ht="15.75" customHeight="1" x14ac:dyDescent="0.25">
      <c r="A566" s="42"/>
    </row>
    <row r="567" spans="1:1" ht="15.75" customHeight="1" x14ac:dyDescent="0.25">
      <c r="A567" s="42"/>
    </row>
    <row r="568" spans="1:1" ht="15.75" customHeight="1" x14ac:dyDescent="0.25">
      <c r="A568" s="42"/>
    </row>
    <row r="569" spans="1:1" ht="15.75" customHeight="1" x14ac:dyDescent="0.25">
      <c r="A569" s="42"/>
    </row>
    <row r="570" spans="1:1" ht="15.75" customHeight="1" x14ac:dyDescent="0.25">
      <c r="A570" s="42"/>
    </row>
    <row r="571" spans="1:1" ht="15.75" customHeight="1" x14ac:dyDescent="0.25">
      <c r="A571" s="42"/>
    </row>
    <row r="572" spans="1:1" ht="15.75" customHeight="1" x14ac:dyDescent="0.25">
      <c r="A572" s="42"/>
    </row>
    <row r="573" spans="1:1" ht="15.75" customHeight="1" x14ac:dyDescent="0.25">
      <c r="A573" s="42"/>
    </row>
    <row r="574" spans="1:1" ht="15.75" customHeight="1" x14ac:dyDescent="0.25">
      <c r="A574" s="42"/>
    </row>
    <row r="575" spans="1:1" ht="15.75" customHeight="1" x14ac:dyDescent="0.25">
      <c r="A575" s="42"/>
    </row>
    <row r="576" spans="1:1" ht="15.75" customHeight="1" x14ac:dyDescent="0.25">
      <c r="A576" s="42"/>
    </row>
    <row r="577" spans="1:1" ht="15.75" customHeight="1" x14ac:dyDescent="0.25">
      <c r="A577" s="42"/>
    </row>
    <row r="578" spans="1:1" ht="15.75" customHeight="1" x14ac:dyDescent="0.25">
      <c r="A578" s="42"/>
    </row>
    <row r="579" spans="1:1" ht="15.75" customHeight="1" x14ac:dyDescent="0.25">
      <c r="A579" s="42"/>
    </row>
    <row r="580" spans="1:1" ht="15.75" customHeight="1" x14ac:dyDescent="0.25">
      <c r="A580" s="42"/>
    </row>
    <row r="581" spans="1:1" ht="15.75" customHeight="1" x14ac:dyDescent="0.25">
      <c r="A581" s="42"/>
    </row>
    <row r="582" spans="1:1" ht="15.75" customHeight="1" x14ac:dyDescent="0.25">
      <c r="A582" s="42"/>
    </row>
    <row r="583" spans="1:1" ht="15.75" customHeight="1" x14ac:dyDescent="0.25">
      <c r="A583" s="42"/>
    </row>
    <row r="584" spans="1:1" ht="15.75" customHeight="1" x14ac:dyDescent="0.25">
      <c r="A584" s="42"/>
    </row>
    <row r="585" spans="1:1" ht="15.75" customHeight="1" x14ac:dyDescent="0.25">
      <c r="A585" s="42"/>
    </row>
    <row r="586" spans="1:1" ht="15.75" customHeight="1" x14ac:dyDescent="0.25">
      <c r="A586" s="42"/>
    </row>
    <row r="587" spans="1:1" ht="15.75" customHeight="1" x14ac:dyDescent="0.25">
      <c r="A587" s="42"/>
    </row>
    <row r="588" spans="1:1" ht="15.75" customHeight="1" x14ac:dyDescent="0.25">
      <c r="A588" s="42"/>
    </row>
    <row r="589" spans="1:1" ht="15.75" customHeight="1" x14ac:dyDescent="0.25">
      <c r="A589" s="42"/>
    </row>
    <row r="590" spans="1:1" ht="15.75" customHeight="1" x14ac:dyDescent="0.25">
      <c r="A590" s="42"/>
    </row>
    <row r="591" spans="1:1" ht="15.75" customHeight="1" x14ac:dyDescent="0.25">
      <c r="A591" s="42"/>
    </row>
    <row r="592" spans="1:1" ht="15.75" customHeight="1" x14ac:dyDescent="0.25">
      <c r="A592" s="42"/>
    </row>
    <row r="593" spans="1:1" ht="15.75" customHeight="1" x14ac:dyDescent="0.25">
      <c r="A593" s="42"/>
    </row>
    <row r="594" spans="1:1" ht="15.75" customHeight="1" x14ac:dyDescent="0.25">
      <c r="A594" s="42"/>
    </row>
    <row r="595" spans="1:1" ht="15.75" customHeight="1" x14ac:dyDescent="0.25">
      <c r="A595" s="42"/>
    </row>
    <row r="596" spans="1:1" ht="15.75" customHeight="1" x14ac:dyDescent="0.25">
      <c r="A596" s="42"/>
    </row>
    <row r="597" spans="1:1" ht="15.75" customHeight="1" x14ac:dyDescent="0.25">
      <c r="A597" s="42"/>
    </row>
    <row r="598" spans="1:1" ht="15.75" customHeight="1" x14ac:dyDescent="0.25">
      <c r="A598" s="42"/>
    </row>
    <row r="599" spans="1:1" ht="15.75" customHeight="1" x14ac:dyDescent="0.25">
      <c r="A599" s="42"/>
    </row>
    <row r="600" spans="1:1" ht="15.75" customHeight="1" x14ac:dyDescent="0.25">
      <c r="A600" s="42"/>
    </row>
    <row r="601" spans="1:1" ht="15.75" customHeight="1" x14ac:dyDescent="0.25">
      <c r="A601" s="42"/>
    </row>
    <row r="602" spans="1:1" ht="15.75" customHeight="1" x14ac:dyDescent="0.25">
      <c r="A602" s="42"/>
    </row>
    <row r="603" spans="1:1" ht="15.75" customHeight="1" x14ac:dyDescent="0.25">
      <c r="A603" s="42"/>
    </row>
    <row r="604" spans="1:1" ht="15.75" customHeight="1" x14ac:dyDescent="0.25">
      <c r="A604" s="42"/>
    </row>
    <row r="605" spans="1:1" ht="15.75" customHeight="1" x14ac:dyDescent="0.25">
      <c r="A605" s="42"/>
    </row>
    <row r="606" spans="1:1" ht="15.75" customHeight="1" x14ac:dyDescent="0.25">
      <c r="A606" s="42"/>
    </row>
    <row r="607" spans="1:1" ht="15.75" customHeight="1" x14ac:dyDescent="0.25">
      <c r="A607" s="42"/>
    </row>
    <row r="608" spans="1:1" ht="15.75" customHeight="1" x14ac:dyDescent="0.25">
      <c r="A608" s="42"/>
    </row>
    <row r="609" spans="1:1" ht="15.75" customHeight="1" x14ac:dyDescent="0.25">
      <c r="A609" s="42"/>
    </row>
    <row r="610" spans="1:1" ht="15.75" customHeight="1" x14ac:dyDescent="0.25">
      <c r="A610" s="42"/>
    </row>
    <row r="611" spans="1:1" ht="15.75" customHeight="1" x14ac:dyDescent="0.25">
      <c r="A611" s="42"/>
    </row>
    <row r="612" spans="1:1" ht="15.75" customHeight="1" x14ac:dyDescent="0.25">
      <c r="A612" s="42"/>
    </row>
    <row r="613" spans="1:1" ht="15.75" customHeight="1" x14ac:dyDescent="0.25">
      <c r="A613" s="42"/>
    </row>
    <row r="614" spans="1:1" ht="15.75" customHeight="1" x14ac:dyDescent="0.25">
      <c r="A614" s="42"/>
    </row>
    <row r="615" spans="1:1" ht="15.75" customHeight="1" x14ac:dyDescent="0.25">
      <c r="A615" s="42"/>
    </row>
    <row r="616" spans="1:1" ht="15.75" customHeight="1" x14ac:dyDescent="0.25">
      <c r="A616" s="42"/>
    </row>
    <row r="617" spans="1:1" ht="15.75" customHeight="1" x14ac:dyDescent="0.25">
      <c r="A617" s="42"/>
    </row>
    <row r="618" spans="1:1" ht="15.75" customHeight="1" x14ac:dyDescent="0.25">
      <c r="A618" s="42"/>
    </row>
    <row r="619" spans="1:1" ht="15.75" customHeight="1" x14ac:dyDescent="0.25">
      <c r="A619" s="42"/>
    </row>
    <row r="620" spans="1:1" ht="15.75" customHeight="1" x14ac:dyDescent="0.25">
      <c r="A620" s="42"/>
    </row>
    <row r="621" spans="1:1" ht="15.75" customHeight="1" x14ac:dyDescent="0.25">
      <c r="A621" s="42"/>
    </row>
    <row r="622" spans="1:1" ht="15.75" customHeight="1" x14ac:dyDescent="0.25">
      <c r="A622" s="42"/>
    </row>
    <row r="623" spans="1:1" ht="15.75" customHeight="1" x14ac:dyDescent="0.25">
      <c r="A623" s="42"/>
    </row>
    <row r="624" spans="1:1" ht="15.75" customHeight="1" x14ac:dyDescent="0.25">
      <c r="A624" s="42"/>
    </row>
    <row r="625" spans="1:1" ht="15.75" customHeight="1" x14ac:dyDescent="0.25">
      <c r="A625" s="42"/>
    </row>
    <row r="626" spans="1:1" ht="15.75" customHeight="1" x14ac:dyDescent="0.25">
      <c r="A626" s="42"/>
    </row>
    <row r="627" spans="1:1" ht="15.75" customHeight="1" x14ac:dyDescent="0.25">
      <c r="A627" s="42"/>
    </row>
    <row r="628" spans="1:1" ht="15.75" customHeight="1" x14ac:dyDescent="0.25">
      <c r="A628" s="42"/>
    </row>
    <row r="629" spans="1:1" ht="15.75" customHeight="1" x14ac:dyDescent="0.25">
      <c r="A629" s="42"/>
    </row>
    <row r="630" spans="1:1" ht="15.75" customHeight="1" x14ac:dyDescent="0.25">
      <c r="A630" s="42"/>
    </row>
    <row r="631" spans="1:1" ht="15.75" customHeight="1" x14ac:dyDescent="0.25">
      <c r="A631" s="42"/>
    </row>
    <row r="632" spans="1:1" ht="15.75" customHeight="1" x14ac:dyDescent="0.25">
      <c r="A632" s="42"/>
    </row>
    <row r="633" spans="1:1" ht="15.75" customHeight="1" x14ac:dyDescent="0.25">
      <c r="A633" s="42"/>
    </row>
    <row r="634" spans="1:1" ht="15.75" customHeight="1" x14ac:dyDescent="0.25">
      <c r="A634" s="42"/>
    </row>
    <row r="635" spans="1:1" ht="15.75" customHeight="1" x14ac:dyDescent="0.25">
      <c r="A635" s="42"/>
    </row>
    <row r="636" spans="1:1" ht="15.75" customHeight="1" x14ac:dyDescent="0.25">
      <c r="A636" s="42"/>
    </row>
    <row r="637" spans="1:1" ht="15.75" customHeight="1" x14ac:dyDescent="0.25">
      <c r="A637" s="42"/>
    </row>
    <row r="638" spans="1:1" ht="15.75" customHeight="1" x14ac:dyDescent="0.25">
      <c r="A638" s="42"/>
    </row>
    <row r="639" spans="1:1" ht="15.75" customHeight="1" x14ac:dyDescent="0.25">
      <c r="A639" s="42"/>
    </row>
    <row r="640" spans="1:1" ht="15.75" customHeight="1" x14ac:dyDescent="0.25">
      <c r="A640" s="42"/>
    </row>
    <row r="641" spans="1:1" ht="15.75" customHeight="1" x14ac:dyDescent="0.25">
      <c r="A641" s="42"/>
    </row>
    <row r="642" spans="1:1" ht="15.75" customHeight="1" x14ac:dyDescent="0.25">
      <c r="A642" s="42"/>
    </row>
    <row r="643" spans="1:1" ht="15.75" customHeight="1" x14ac:dyDescent="0.25">
      <c r="A643" s="42"/>
    </row>
    <row r="644" spans="1:1" ht="15.75" customHeight="1" x14ac:dyDescent="0.25">
      <c r="A644" s="42"/>
    </row>
    <row r="645" spans="1:1" ht="15.75" customHeight="1" x14ac:dyDescent="0.25">
      <c r="A645" s="42"/>
    </row>
    <row r="646" spans="1:1" ht="15.75" customHeight="1" x14ac:dyDescent="0.25">
      <c r="A646" s="42"/>
    </row>
    <row r="647" spans="1:1" ht="15.75" customHeight="1" x14ac:dyDescent="0.25">
      <c r="A647" s="42"/>
    </row>
    <row r="648" spans="1:1" ht="15.75" customHeight="1" x14ac:dyDescent="0.25">
      <c r="A648" s="42"/>
    </row>
    <row r="649" spans="1:1" ht="15.75" customHeight="1" x14ac:dyDescent="0.25">
      <c r="A649" s="42"/>
    </row>
    <row r="650" spans="1:1" ht="15.75" customHeight="1" x14ac:dyDescent="0.25">
      <c r="A650" s="42"/>
    </row>
    <row r="651" spans="1:1" ht="15.75" customHeight="1" x14ac:dyDescent="0.25">
      <c r="A651" s="42"/>
    </row>
    <row r="652" spans="1:1" ht="15.75" customHeight="1" x14ac:dyDescent="0.25">
      <c r="A652" s="42"/>
    </row>
    <row r="653" spans="1:1" ht="15.75" customHeight="1" x14ac:dyDescent="0.25">
      <c r="A653" s="42"/>
    </row>
    <row r="654" spans="1:1" ht="15.75" customHeight="1" x14ac:dyDescent="0.25">
      <c r="A654" s="42"/>
    </row>
    <row r="655" spans="1:1" ht="15.75" customHeight="1" x14ac:dyDescent="0.25">
      <c r="A655" s="42"/>
    </row>
    <row r="656" spans="1:1" ht="15.75" customHeight="1" x14ac:dyDescent="0.25">
      <c r="A656" s="42"/>
    </row>
    <row r="657" spans="1:1" ht="15.75" customHeight="1" x14ac:dyDescent="0.25">
      <c r="A657" s="42"/>
    </row>
    <row r="658" spans="1:1" ht="15.75" customHeight="1" x14ac:dyDescent="0.25">
      <c r="A658" s="42"/>
    </row>
    <row r="659" spans="1:1" ht="15.75" customHeight="1" x14ac:dyDescent="0.25">
      <c r="A659" s="42"/>
    </row>
    <row r="660" spans="1:1" ht="15.75" customHeight="1" x14ac:dyDescent="0.25">
      <c r="A660" s="42"/>
    </row>
    <row r="661" spans="1:1" ht="15.75" customHeight="1" x14ac:dyDescent="0.25">
      <c r="A661" s="42"/>
    </row>
    <row r="662" spans="1:1" ht="15.75" customHeight="1" x14ac:dyDescent="0.25">
      <c r="A662" s="42"/>
    </row>
    <row r="663" spans="1:1" ht="15.75" customHeight="1" x14ac:dyDescent="0.25">
      <c r="A663" s="42"/>
    </row>
    <row r="664" spans="1:1" ht="15.75" customHeight="1" x14ac:dyDescent="0.25">
      <c r="A664" s="42"/>
    </row>
    <row r="665" spans="1:1" ht="15.75" customHeight="1" x14ac:dyDescent="0.25">
      <c r="A665" s="42"/>
    </row>
    <row r="666" spans="1:1" ht="15.75" customHeight="1" x14ac:dyDescent="0.25">
      <c r="A666" s="42"/>
    </row>
    <row r="667" spans="1:1" ht="15.75" customHeight="1" x14ac:dyDescent="0.25">
      <c r="A667" s="42"/>
    </row>
    <row r="668" spans="1:1" ht="15.75" customHeight="1" x14ac:dyDescent="0.25">
      <c r="A668" s="42"/>
    </row>
    <row r="669" spans="1:1" ht="15.75" customHeight="1" x14ac:dyDescent="0.25">
      <c r="A669" s="42"/>
    </row>
    <row r="670" spans="1:1" ht="15.75" customHeight="1" x14ac:dyDescent="0.25">
      <c r="A670" s="42"/>
    </row>
    <row r="671" spans="1:1" ht="15.75" customHeight="1" x14ac:dyDescent="0.25">
      <c r="A671" s="42"/>
    </row>
    <row r="672" spans="1:1" ht="15.75" customHeight="1" x14ac:dyDescent="0.25">
      <c r="A672" s="42"/>
    </row>
    <row r="673" spans="1:1" ht="15.75" customHeight="1" x14ac:dyDescent="0.25">
      <c r="A673" s="42"/>
    </row>
    <row r="674" spans="1:1" ht="15.75" customHeight="1" x14ac:dyDescent="0.25">
      <c r="A674" s="42"/>
    </row>
    <row r="675" spans="1:1" ht="15.75" customHeight="1" x14ac:dyDescent="0.25">
      <c r="A675" s="42"/>
    </row>
    <row r="676" spans="1:1" ht="15.75" customHeight="1" x14ac:dyDescent="0.25">
      <c r="A676" s="42"/>
    </row>
    <row r="677" spans="1:1" ht="15.75" customHeight="1" x14ac:dyDescent="0.25">
      <c r="A677" s="42"/>
    </row>
    <row r="678" spans="1:1" ht="15.75" customHeight="1" x14ac:dyDescent="0.25">
      <c r="A678" s="42"/>
    </row>
    <row r="679" spans="1:1" ht="15.75" customHeight="1" x14ac:dyDescent="0.25">
      <c r="A679" s="42"/>
    </row>
    <row r="680" spans="1:1" ht="15.75" customHeight="1" x14ac:dyDescent="0.25">
      <c r="A680" s="42"/>
    </row>
    <row r="681" spans="1:1" ht="15.75" customHeight="1" x14ac:dyDescent="0.25">
      <c r="A681" s="42"/>
    </row>
    <row r="682" spans="1:1" ht="15.75" customHeight="1" x14ac:dyDescent="0.25">
      <c r="A682" s="42"/>
    </row>
    <row r="683" spans="1:1" ht="15.75" customHeight="1" x14ac:dyDescent="0.25">
      <c r="A683" s="42"/>
    </row>
    <row r="684" spans="1:1" ht="15.75" customHeight="1" x14ac:dyDescent="0.25">
      <c r="A684" s="42"/>
    </row>
    <row r="685" spans="1:1" ht="15.75" customHeight="1" x14ac:dyDescent="0.25">
      <c r="A685" s="42"/>
    </row>
    <row r="686" spans="1:1" ht="15.75" customHeight="1" x14ac:dyDescent="0.25">
      <c r="A686" s="42"/>
    </row>
    <row r="687" spans="1:1" ht="15.75" customHeight="1" x14ac:dyDescent="0.25">
      <c r="A687" s="42"/>
    </row>
    <row r="688" spans="1:1" ht="15.75" customHeight="1" x14ac:dyDescent="0.25">
      <c r="A688" s="42"/>
    </row>
    <row r="689" spans="1:1" ht="15.75" customHeight="1" x14ac:dyDescent="0.25">
      <c r="A689" s="42"/>
    </row>
    <row r="690" spans="1:1" ht="15.75" customHeight="1" x14ac:dyDescent="0.25">
      <c r="A690" s="42"/>
    </row>
    <row r="691" spans="1:1" ht="15.75" customHeight="1" x14ac:dyDescent="0.25">
      <c r="A691" s="42"/>
    </row>
    <row r="692" spans="1:1" ht="15.75" customHeight="1" x14ac:dyDescent="0.25">
      <c r="A692" s="42"/>
    </row>
    <row r="693" spans="1:1" ht="15.75" customHeight="1" x14ac:dyDescent="0.25">
      <c r="A693" s="42"/>
    </row>
    <row r="694" spans="1:1" ht="15.75" customHeight="1" x14ac:dyDescent="0.25">
      <c r="A694" s="42"/>
    </row>
    <row r="695" spans="1:1" ht="15.75" customHeight="1" x14ac:dyDescent="0.25">
      <c r="A695" s="42"/>
    </row>
    <row r="696" spans="1:1" ht="15.75" customHeight="1" x14ac:dyDescent="0.25">
      <c r="A696" s="42"/>
    </row>
    <row r="697" spans="1:1" ht="15.75" customHeight="1" x14ac:dyDescent="0.25">
      <c r="A697" s="42"/>
    </row>
    <row r="698" spans="1:1" ht="15.75" customHeight="1" x14ac:dyDescent="0.25">
      <c r="A698" s="42"/>
    </row>
    <row r="699" spans="1:1" ht="15.75" customHeight="1" x14ac:dyDescent="0.25">
      <c r="A699" s="42"/>
    </row>
    <row r="700" spans="1:1" ht="15.75" customHeight="1" x14ac:dyDescent="0.25">
      <c r="A700" s="42"/>
    </row>
    <row r="701" spans="1:1" ht="15.75" customHeight="1" x14ac:dyDescent="0.25">
      <c r="A701" s="42"/>
    </row>
    <row r="702" spans="1:1" ht="15.75" customHeight="1" x14ac:dyDescent="0.25">
      <c r="A702" s="42"/>
    </row>
    <row r="703" spans="1:1" ht="15.75" customHeight="1" x14ac:dyDescent="0.25">
      <c r="A703" s="42"/>
    </row>
    <row r="704" spans="1:1" ht="15.75" customHeight="1" x14ac:dyDescent="0.25">
      <c r="A704" s="42"/>
    </row>
    <row r="705" spans="1:1" ht="15.75" customHeight="1" x14ac:dyDescent="0.25">
      <c r="A705" s="42"/>
    </row>
    <row r="706" spans="1:1" ht="15.75" customHeight="1" x14ac:dyDescent="0.25">
      <c r="A706" s="42"/>
    </row>
    <row r="707" spans="1:1" ht="15.75" customHeight="1" x14ac:dyDescent="0.25">
      <c r="A707" s="42"/>
    </row>
    <row r="708" spans="1:1" ht="15.75" customHeight="1" x14ac:dyDescent="0.25">
      <c r="A708" s="42"/>
    </row>
    <row r="709" spans="1:1" ht="15.75" customHeight="1" x14ac:dyDescent="0.25">
      <c r="A709" s="42"/>
    </row>
    <row r="710" spans="1:1" ht="15.75" customHeight="1" x14ac:dyDescent="0.25">
      <c r="A710" s="42"/>
    </row>
    <row r="711" spans="1:1" ht="15.75" customHeight="1" x14ac:dyDescent="0.25">
      <c r="A711" s="42"/>
    </row>
    <row r="712" spans="1:1" ht="15.75" customHeight="1" x14ac:dyDescent="0.25">
      <c r="A712" s="42"/>
    </row>
    <row r="713" spans="1:1" ht="15.75" customHeight="1" x14ac:dyDescent="0.25">
      <c r="A713" s="42"/>
    </row>
    <row r="714" spans="1:1" ht="15.75" customHeight="1" x14ac:dyDescent="0.25">
      <c r="A714" s="42"/>
    </row>
    <row r="715" spans="1:1" ht="15.75" customHeight="1" x14ac:dyDescent="0.25">
      <c r="A715" s="42"/>
    </row>
    <row r="716" spans="1:1" ht="15.75" customHeight="1" x14ac:dyDescent="0.25">
      <c r="A716" s="42"/>
    </row>
    <row r="717" spans="1:1" ht="15.75" customHeight="1" x14ac:dyDescent="0.25">
      <c r="A717" s="42"/>
    </row>
    <row r="718" spans="1:1" ht="15.75" customHeight="1" x14ac:dyDescent="0.25">
      <c r="A718" s="42"/>
    </row>
    <row r="719" spans="1:1" ht="15.75" customHeight="1" x14ac:dyDescent="0.25">
      <c r="A719" s="42"/>
    </row>
    <row r="720" spans="1:1" ht="15.75" customHeight="1" x14ac:dyDescent="0.25">
      <c r="A720" s="42"/>
    </row>
    <row r="721" spans="1:1" ht="15.75" customHeight="1" x14ac:dyDescent="0.25">
      <c r="A721" s="42"/>
    </row>
    <row r="722" spans="1:1" ht="15.75" customHeight="1" x14ac:dyDescent="0.25">
      <c r="A722" s="42"/>
    </row>
    <row r="723" spans="1:1" ht="15.75" customHeight="1" x14ac:dyDescent="0.25">
      <c r="A723" s="42"/>
    </row>
    <row r="724" spans="1:1" ht="15.75" customHeight="1" x14ac:dyDescent="0.25">
      <c r="A724" s="42"/>
    </row>
    <row r="725" spans="1:1" ht="15.75" customHeight="1" x14ac:dyDescent="0.25">
      <c r="A725" s="42"/>
    </row>
    <row r="726" spans="1:1" ht="15.75" customHeight="1" x14ac:dyDescent="0.25">
      <c r="A726" s="42"/>
    </row>
    <row r="727" spans="1:1" ht="15.75" customHeight="1" x14ac:dyDescent="0.25">
      <c r="A727" s="42"/>
    </row>
    <row r="728" spans="1:1" ht="15.75" customHeight="1" x14ac:dyDescent="0.25">
      <c r="A728" s="42"/>
    </row>
    <row r="729" spans="1:1" ht="15.75" customHeight="1" x14ac:dyDescent="0.25">
      <c r="A729" s="42"/>
    </row>
    <row r="730" spans="1:1" ht="15.75" customHeight="1" x14ac:dyDescent="0.25">
      <c r="A730" s="42"/>
    </row>
    <row r="731" spans="1:1" ht="15.75" customHeight="1" x14ac:dyDescent="0.25">
      <c r="A731" s="42"/>
    </row>
    <row r="732" spans="1:1" ht="15.75" customHeight="1" x14ac:dyDescent="0.25">
      <c r="A732" s="42"/>
    </row>
    <row r="733" spans="1:1" ht="15.75" customHeight="1" x14ac:dyDescent="0.25">
      <c r="A733" s="42"/>
    </row>
    <row r="734" spans="1:1" ht="15.75" customHeight="1" x14ac:dyDescent="0.25">
      <c r="A734" s="42"/>
    </row>
    <row r="735" spans="1:1" ht="15.75" customHeight="1" x14ac:dyDescent="0.25">
      <c r="A735" s="42"/>
    </row>
    <row r="736" spans="1:1" ht="15.75" customHeight="1" x14ac:dyDescent="0.25">
      <c r="A736" s="42"/>
    </row>
    <row r="737" spans="1:1" ht="15.75" customHeight="1" x14ac:dyDescent="0.25">
      <c r="A737" s="42"/>
    </row>
    <row r="738" spans="1:1" ht="15.75" customHeight="1" x14ac:dyDescent="0.25">
      <c r="A738" s="42"/>
    </row>
    <row r="739" spans="1:1" ht="15.75" customHeight="1" x14ac:dyDescent="0.25">
      <c r="A739" s="42"/>
    </row>
    <row r="740" spans="1:1" ht="15.75" customHeight="1" x14ac:dyDescent="0.25">
      <c r="A740" s="42"/>
    </row>
    <row r="741" spans="1:1" ht="15.75" customHeight="1" x14ac:dyDescent="0.25">
      <c r="A741" s="42"/>
    </row>
    <row r="742" spans="1:1" ht="15.75" customHeight="1" x14ac:dyDescent="0.25">
      <c r="A742" s="42"/>
    </row>
    <row r="743" spans="1:1" ht="15.75" customHeight="1" x14ac:dyDescent="0.25">
      <c r="A743" s="42"/>
    </row>
    <row r="744" spans="1:1" ht="15.75" customHeight="1" x14ac:dyDescent="0.25">
      <c r="A744" s="42"/>
    </row>
    <row r="745" spans="1:1" ht="15.75" customHeight="1" x14ac:dyDescent="0.25">
      <c r="A745" s="42"/>
    </row>
    <row r="746" spans="1:1" ht="15.75" customHeight="1" x14ac:dyDescent="0.25">
      <c r="A746" s="42"/>
    </row>
    <row r="747" spans="1:1" ht="15.75" customHeight="1" x14ac:dyDescent="0.25">
      <c r="A747" s="42"/>
    </row>
    <row r="748" spans="1:1" ht="15.75" customHeight="1" x14ac:dyDescent="0.25">
      <c r="A748" s="42"/>
    </row>
    <row r="749" spans="1:1" ht="15.75" customHeight="1" x14ac:dyDescent="0.25">
      <c r="A749" s="42"/>
    </row>
    <row r="750" spans="1:1" ht="15.75" customHeight="1" x14ac:dyDescent="0.25">
      <c r="A750" s="42"/>
    </row>
    <row r="751" spans="1:1" ht="15.75" customHeight="1" x14ac:dyDescent="0.25">
      <c r="A751" s="42"/>
    </row>
    <row r="752" spans="1:1" ht="15.75" customHeight="1" x14ac:dyDescent="0.25">
      <c r="A752" s="42"/>
    </row>
    <row r="753" spans="1:1" ht="15.75" customHeight="1" x14ac:dyDescent="0.25">
      <c r="A753" s="42"/>
    </row>
    <row r="754" spans="1:1" ht="15.75" customHeight="1" x14ac:dyDescent="0.25">
      <c r="A754" s="42"/>
    </row>
    <row r="755" spans="1:1" ht="15.75" customHeight="1" x14ac:dyDescent="0.25">
      <c r="A755" s="42"/>
    </row>
    <row r="756" spans="1:1" ht="15.75" customHeight="1" x14ac:dyDescent="0.25">
      <c r="A756" s="42"/>
    </row>
    <row r="757" spans="1:1" ht="15.75" customHeight="1" x14ac:dyDescent="0.25">
      <c r="A757" s="42"/>
    </row>
    <row r="758" spans="1:1" ht="15.75" customHeight="1" x14ac:dyDescent="0.25">
      <c r="A758" s="42"/>
    </row>
    <row r="759" spans="1:1" ht="15.75" customHeight="1" x14ac:dyDescent="0.25">
      <c r="A759" s="42"/>
    </row>
    <row r="760" spans="1:1" ht="15.75" customHeight="1" x14ac:dyDescent="0.25">
      <c r="A760" s="42"/>
    </row>
    <row r="761" spans="1:1" ht="15.75" customHeight="1" x14ac:dyDescent="0.25">
      <c r="A761" s="42"/>
    </row>
    <row r="762" spans="1:1" ht="15.75" customHeight="1" x14ac:dyDescent="0.25">
      <c r="A762" s="42"/>
    </row>
    <row r="763" spans="1:1" ht="15.75" customHeight="1" x14ac:dyDescent="0.25">
      <c r="A763" s="42"/>
    </row>
    <row r="764" spans="1:1" ht="15.75" customHeight="1" x14ac:dyDescent="0.25">
      <c r="A764" s="42"/>
    </row>
    <row r="765" spans="1:1" ht="15.75" customHeight="1" x14ac:dyDescent="0.25">
      <c r="A765" s="42"/>
    </row>
    <row r="766" spans="1:1" ht="15.75" customHeight="1" x14ac:dyDescent="0.25">
      <c r="A766" s="42"/>
    </row>
    <row r="767" spans="1:1" ht="15.75" customHeight="1" x14ac:dyDescent="0.25">
      <c r="A767" s="42"/>
    </row>
    <row r="768" spans="1:1" ht="15.75" customHeight="1" x14ac:dyDescent="0.25">
      <c r="A768" s="42"/>
    </row>
    <row r="769" spans="1:1" ht="15.75" customHeight="1" x14ac:dyDescent="0.25">
      <c r="A769" s="42"/>
    </row>
    <row r="770" spans="1:1" ht="15.75" customHeight="1" x14ac:dyDescent="0.25">
      <c r="A770" s="42"/>
    </row>
    <row r="771" spans="1:1" ht="15.75" customHeight="1" x14ac:dyDescent="0.25">
      <c r="A771" s="42"/>
    </row>
    <row r="772" spans="1:1" ht="15.75" customHeight="1" x14ac:dyDescent="0.25">
      <c r="A772" s="42"/>
    </row>
    <row r="773" spans="1:1" ht="15.75" customHeight="1" x14ac:dyDescent="0.25">
      <c r="A773" s="42"/>
    </row>
    <row r="774" spans="1:1" ht="15.75" customHeight="1" x14ac:dyDescent="0.25">
      <c r="A774" s="42"/>
    </row>
    <row r="775" spans="1:1" ht="15.75" customHeight="1" x14ac:dyDescent="0.25">
      <c r="A775" s="42"/>
    </row>
    <row r="776" spans="1:1" ht="15.75" customHeight="1" x14ac:dyDescent="0.25">
      <c r="A776" s="42"/>
    </row>
    <row r="777" spans="1:1" ht="15.75" customHeight="1" x14ac:dyDescent="0.25">
      <c r="A777" s="42"/>
    </row>
    <row r="778" spans="1:1" ht="15.75" customHeight="1" x14ac:dyDescent="0.25">
      <c r="A778" s="42"/>
    </row>
    <row r="779" spans="1:1" ht="15.75" customHeight="1" x14ac:dyDescent="0.25">
      <c r="A779" s="42"/>
    </row>
    <row r="780" spans="1:1" ht="15.75" customHeight="1" x14ac:dyDescent="0.25">
      <c r="A780" s="42"/>
    </row>
    <row r="781" spans="1:1" ht="15.75" customHeight="1" x14ac:dyDescent="0.25">
      <c r="A781" s="42"/>
    </row>
    <row r="782" spans="1:1" ht="15.75" customHeight="1" x14ac:dyDescent="0.25">
      <c r="A782" s="42"/>
    </row>
    <row r="783" spans="1:1" ht="15.75" customHeight="1" x14ac:dyDescent="0.25">
      <c r="A783" s="42"/>
    </row>
    <row r="784" spans="1:1" ht="15.75" customHeight="1" x14ac:dyDescent="0.25">
      <c r="A784" s="42"/>
    </row>
    <row r="785" spans="1:1" ht="15.75" customHeight="1" x14ac:dyDescent="0.25">
      <c r="A785" s="42"/>
    </row>
    <row r="786" spans="1:1" ht="15.75" customHeight="1" x14ac:dyDescent="0.25">
      <c r="A786" s="42"/>
    </row>
    <row r="787" spans="1:1" ht="15.75" customHeight="1" x14ac:dyDescent="0.25">
      <c r="A787" s="42"/>
    </row>
    <row r="788" spans="1:1" ht="15.75" customHeight="1" x14ac:dyDescent="0.25">
      <c r="A788" s="42"/>
    </row>
    <row r="789" spans="1:1" ht="15.75" customHeight="1" x14ac:dyDescent="0.25">
      <c r="A789" s="42"/>
    </row>
    <row r="790" spans="1:1" ht="15.75" customHeight="1" x14ac:dyDescent="0.25">
      <c r="A790" s="42"/>
    </row>
    <row r="791" spans="1:1" ht="15.75" customHeight="1" x14ac:dyDescent="0.25">
      <c r="A791" s="42"/>
    </row>
    <row r="792" spans="1:1" ht="15.75" customHeight="1" x14ac:dyDescent="0.25">
      <c r="A792" s="42"/>
    </row>
    <row r="793" spans="1:1" ht="15.75" customHeight="1" x14ac:dyDescent="0.25">
      <c r="A793" s="42"/>
    </row>
    <row r="794" spans="1:1" ht="15.75" customHeight="1" x14ac:dyDescent="0.25">
      <c r="A794" s="42"/>
    </row>
    <row r="795" spans="1:1" ht="15.75" customHeight="1" x14ac:dyDescent="0.25">
      <c r="A795" s="42"/>
    </row>
    <row r="796" spans="1:1" ht="15.75" customHeight="1" x14ac:dyDescent="0.25">
      <c r="A796" s="42"/>
    </row>
    <row r="797" spans="1:1" ht="15.75" customHeight="1" x14ac:dyDescent="0.25">
      <c r="A797" s="42"/>
    </row>
    <row r="798" spans="1:1" ht="15.75" customHeight="1" x14ac:dyDescent="0.25">
      <c r="A798" s="42"/>
    </row>
    <row r="799" spans="1:1" ht="15.75" customHeight="1" x14ac:dyDescent="0.25">
      <c r="A799" s="42"/>
    </row>
    <row r="800" spans="1:1" ht="15.75" customHeight="1" x14ac:dyDescent="0.25">
      <c r="A800" s="42"/>
    </row>
    <row r="801" spans="1:1" ht="15.75" customHeight="1" x14ac:dyDescent="0.25">
      <c r="A801" s="42"/>
    </row>
    <row r="802" spans="1:1" ht="15.75" customHeight="1" x14ac:dyDescent="0.25">
      <c r="A802" s="42"/>
    </row>
    <row r="803" spans="1:1" ht="15.75" customHeight="1" x14ac:dyDescent="0.25">
      <c r="A803" s="42"/>
    </row>
    <row r="804" spans="1:1" ht="15.75" customHeight="1" x14ac:dyDescent="0.25">
      <c r="A804" s="42"/>
    </row>
    <row r="805" spans="1:1" ht="15.75" customHeight="1" x14ac:dyDescent="0.25">
      <c r="A805" s="42"/>
    </row>
    <row r="806" spans="1:1" ht="15.75" customHeight="1" x14ac:dyDescent="0.25">
      <c r="A806" s="42"/>
    </row>
    <row r="807" spans="1:1" ht="15.75" customHeight="1" x14ac:dyDescent="0.25">
      <c r="A807" s="42"/>
    </row>
    <row r="808" spans="1:1" ht="15.75" customHeight="1" x14ac:dyDescent="0.25">
      <c r="A808" s="42"/>
    </row>
    <row r="809" spans="1:1" ht="15.75" customHeight="1" x14ac:dyDescent="0.25">
      <c r="A809" s="42"/>
    </row>
    <row r="810" spans="1:1" ht="15.75" customHeight="1" x14ac:dyDescent="0.25">
      <c r="A810" s="42"/>
    </row>
    <row r="811" spans="1:1" ht="15.75" customHeight="1" x14ac:dyDescent="0.25">
      <c r="A811" s="42"/>
    </row>
    <row r="812" spans="1:1" ht="15.75" customHeight="1" x14ac:dyDescent="0.25">
      <c r="A812" s="42"/>
    </row>
    <row r="813" spans="1:1" ht="15.75" customHeight="1" x14ac:dyDescent="0.25">
      <c r="A813" s="42"/>
    </row>
    <row r="814" spans="1:1" ht="15.75" customHeight="1" x14ac:dyDescent="0.25">
      <c r="A814" s="42"/>
    </row>
    <row r="815" spans="1:1" ht="15.75" customHeight="1" x14ac:dyDescent="0.25">
      <c r="A815" s="42"/>
    </row>
    <row r="816" spans="1:1" ht="15.75" customHeight="1" x14ac:dyDescent="0.25">
      <c r="A816" s="42"/>
    </row>
    <row r="817" spans="1:1" ht="15.75" customHeight="1" x14ac:dyDescent="0.25">
      <c r="A817" s="42"/>
    </row>
    <row r="818" spans="1:1" ht="15.75" customHeight="1" x14ac:dyDescent="0.25">
      <c r="A818" s="42"/>
    </row>
    <row r="819" spans="1:1" ht="15.75" customHeight="1" x14ac:dyDescent="0.25">
      <c r="A819" s="42"/>
    </row>
    <row r="820" spans="1:1" ht="15.75" customHeight="1" x14ac:dyDescent="0.25">
      <c r="A820" s="42"/>
    </row>
    <row r="821" spans="1:1" ht="15.75" customHeight="1" x14ac:dyDescent="0.25">
      <c r="A821" s="42"/>
    </row>
    <row r="822" spans="1:1" ht="15.75" customHeight="1" x14ac:dyDescent="0.25">
      <c r="A822" s="42"/>
    </row>
    <row r="823" spans="1:1" ht="15.75" customHeight="1" x14ac:dyDescent="0.25">
      <c r="A823" s="42"/>
    </row>
    <row r="824" spans="1:1" ht="15.75" customHeight="1" x14ac:dyDescent="0.25">
      <c r="A824" s="42"/>
    </row>
    <row r="825" spans="1:1" ht="15.75" customHeight="1" x14ac:dyDescent="0.25">
      <c r="A825" s="42"/>
    </row>
    <row r="826" spans="1:1" ht="15.75" customHeight="1" x14ac:dyDescent="0.25">
      <c r="A826" s="42"/>
    </row>
    <row r="827" spans="1:1" ht="15.75" customHeight="1" x14ac:dyDescent="0.25">
      <c r="A827" s="42"/>
    </row>
    <row r="828" spans="1:1" ht="15.75" customHeight="1" x14ac:dyDescent="0.25">
      <c r="A828" s="42"/>
    </row>
    <row r="829" spans="1:1" ht="15.75" customHeight="1" x14ac:dyDescent="0.25">
      <c r="A829" s="42"/>
    </row>
    <row r="830" spans="1:1" ht="15.75" customHeight="1" x14ac:dyDescent="0.25">
      <c r="A830" s="42"/>
    </row>
    <row r="831" spans="1:1" ht="15.75" customHeight="1" x14ac:dyDescent="0.25">
      <c r="A831" s="42"/>
    </row>
    <row r="832" spans="1:1" ht="15.75" customHeight="1" x14ac:dyDescent="0.25">
      <c r="A832" s="42"/>
    </row>
    <row r="833" spans="1:1" ht="15.75" customHeight="1" x14ac:dyDescent="0.25">
      <c r="A833" s="42"/>
    </row>
    <row r="834" spans="1:1" ht="15.75" customHeight="1" x14ac:dyDescent="0.25">
      <c r="A834" s="42"/>
    </row>
    <row r="835" spans="1:1" ht="15.75" customHeight="1" x14ac:dyDescent="0.25">
      <c r="A835" s="42"/>
    </row>
    <row r="836" spans="1:1" ht="15.75" customHeight="1" x14ac:dyDescent="0.25">
      <c r="A836" s="42"/>
    </row>
    <row r="837" spans="1:1" ht="15.75" customHeight="1" x14ac:dyDescent="0.25">
      <c r="A837" s="42"/>
    </row>
    <row r="838" spans="1:1" ht="15.75" customHeight="1" x14ac:dyDescent="0.25">
      <c r="A838" s="42"/>
    </row>
    <row r="839" spans="1:1" ht="15.75" customHeight="1" x14ac:dyDescent="0.25">
      <c r="A839" s="42"/>
    </row>
    <row r="840" spans="1:1" ht="15.75" customHeight="1" x14ac:dyDescent="0.25">
      <c r="A840" s="42"/>
    </row>
    <row r="841" spans="1:1" ht="15.75" customHeight="1" x14ac:dyDescent="0.25">
      <c r="A841" s="42"/>
    </row>
    <row r="842" spans="1:1" ht="15.75" customHeight="1" x14ac:dyDescent="0.25">
      <c r="A842" s="42"/>
    </row>
    <row r="843" spans="1:1" ht="15.75" customHeight="1" x14ac:dyDescent="0.25">
      <c r="A843" s="42"/>
    </row>
    <row r="844" spans="1:1" ht="15.75" customHeight="1" x14ac:dyDescent="0.25">
      <c r="A844" s="42"/>
    </row>
    <row r="845" spans="1:1" ht="15.75" customHeight="1" x14ac:dyDescent="0.25">
      <c r="A845" s="42"/>
    </row>
    <row r="846" spans="1:1" ht="15.75" customHeight="1" x14ac:dyDescent="0.25">
      <c r="A846" s="42"/>
    </row>
    <row r="847" spans="1:1" ht="15.75" customHeight="1" x14ac:dyDescent="0.25">
      <c r="A847" s="42"/>
    </row>
    <row r="848" spans="1:1" ht="15.75" customHeight="1" x14ac:dyDescent="0.25">
      <c r="A848" s="42"/>
    </row>
    <row r="849" spans="1:1" ht="15.75" customHeight="1" x14ac:dyDescent="0.25">
      <c r="A849" s="42"/>
    </row>
    <row r="850" spans="1:1" ht="15.75" customHeight="1" x14ac:dyDescent="0.25">
      <c r="A850" s="42"/>
    </row>
    <row r="851" spans="1:1" ht="15.75" customHeight="1" x14ac:dyDescent="0.25">
      <c r="A851" s="42"/>
    </row>
    <row r="852" spans="1:1" ht="15.75" customHeight="1" x14ac:dyDescent="0.25">
      <c r="A852" s="42"/>
    </row>
    <row r="853" spans="1:1" ht="15.75" customHeight="1" x14ac:dyDescent="0.25">
      <c r="A853" s="42"/>
    </row>
    <row r="854" spans="1:1" ht="15.75" customHeight="1" x14ac:dyDescent="0.25">
      <c r="A854" s="42"/>
    </row>
    <row r="855" spans="1:1" ht="15.75" customHeight="1" x14ac:dyDescent="0.25">
      <c r="A855" s="42"/>
    </row>
    <row r="856" spans="1:1" ht="15.75" customHeight="1" x14ac:dyDescent="0.25">
      <c r="A856" s="42"/>
    </row>
    <row r="857" spans="1:1" ht="15.75" customHeight="1" x14ac:dyDescent="0.25">
      <c r="A857" s="42"/>
    </row>
    <row r="858" spans="1:1" ht="15.75" customHeight="1" x14ac:dyDescent="0.25">
      <c r="A858" s="42"/>
    </row>
    <row r="859" spans="1:1" ht="15.75" customHeight="1" x14ac:dyDescent="0.25">
      <c r="A859" s="42"/>
    </row>
    <row r="860" spans="1:1" ht="15.75" customHeight="1" x14ac:dyDescent="0.25">
      <c r="A860" s="42"/>
    </row>
    <row r="861" spans="1:1" ht="15.75" customHeight="1" x14ac:dyDescent="0.25">
      <c r="A861" s="42"/>
    </row>
    <row r="862" spans="1:1" ht="15.75" customHeight="1" x14ac:dyDescent="0.25">
      <c r="A862" s="42"/>
    </row>
    <row r="863" spans="1:1" ht="15.75" customHeight="1" x14ac:dyDescent="0.25">
      <c r="A863" s="42"/>
    </row>
    <row r="864" spans="1:1" ht="15.75" customHeight="1" x14ac:dyDescent="0.25">
      <c r="A864" s="42"/>
    </row>
    <row r="865" spans="1:1" ht="15.75" customHeight="1" x14ac:dyDescent="0.25">
      <c r="A865" s="42"/>
    </row>
    <row r="866" spans="1:1" ht="15.75" customHeight="1" x14ac:dyDescent="0.25">
      <c r="A866" s="42"/>
    </row>
    <row r="867" spans="1:1" ht="15.75" customHeight="1" x14ac:dyDescent="0.25">
      <c r="A867" s="42"/>
    </row>
    <row r="868" spans="1:1" ht="15.75" customHeight="1" x14ac:dyDescent="0.25">
      <c r="A868" s="42"/>
    </row>
    <row r="869" spans="1:1" ht="15.75" customHeight="1" x14ac:dyDescent="0.25">
      <c r="A869" s="42"/>
    </row>
    <row r="870" spans="1:1" ht="15.75" customHeight="1" x14ac:dyDescent="0.25">
      <c r="A870" s="42"/>
    </row>
    <row r="871" spans="1:1" ht="15.75" customHeight="1" x14ac:dyDescent="0.25">
      <c r="A871" s="42"/>
    </row>
    <row r="872" spans="1:1" ht="15.75" customHeight="1" x14ac:dyDescent="0.25">
      <c r="A872" s="42"/>
    </row>
    <row r="873" spans="1:1" ht="15.75" customHeight="1" x14ac:dyDescent="0.25">
      <c r="A873" s="42"/>
    </row>
    <row r="874" spans="1:1" ht="15.75" customHeight="1" x14ac:dyDescent="0.25">
      <c r="A874" s="42"/>
    </row>
    <row r="875" spans="1:1" ht="15.75" customHeight="1" x14ac:dyDescent="0.25">
      <c r="A875" s="42"/>
    </row>
    <row r="876" spans="1:1" ht="15.75" customHeight="1" x14ac:dyDescent="0.25">
      <c r="A876" s="42"/>
    </row>
    <row r="877" spans="1:1" ht="15.75" customHeight="1" x14ac:dyDescent="0.25">
      <c r="A877" s="42"/>
    </row>
    <row r="878" spans="1:1" ht="15.75" customHeight="1" x14ac:dyDescent="0.25">
      <c r="A878" s="42"/>
    </row>
    <row r="879" spans="1:1" ht="15.75" customHeight="1" x14ac:dyDescent="0.25">
      <c r="A879" s="42"/>
    </row>
    <row r="880" spans="1:1" ht="15.75" customHeight="1" x14ac:dyDescent="0.25">
      <c r="A880" s="42"/>
    </row>
    <row r="881" spans="1:1" ht="15.75" customHeight="1" x14ac:dyDescent="0.25">
      <c r="A881" s="42"/>
    </row>
    <row r="882" spans="1:1" ht="15.75" customHeight="1" x14ac:dyDescent="0.25">
      <c r="A882" s="42"/>
    </row>
    <row r="883" spans="1:1" ht="15.75" customHeight="1" x14ac:dyDescent="0.25">
      <c r="A883" s="42"/>
    </row>
    <row r="884" spans="1:1" ht="15.75" customHeight="1" x14ac:dyDescent="0.25">
      <c r="A884" s="42"/>
    </row>
    <row r="885" spans="1:1" ht="15.75" customHeight="1" x14ac:dyDescent="0.25">
      <c r="A885" s="42"/>
    </row>
    <row r="886" spans="1:1" ht="15.75" customHeight="1" x14ac:dyDescent="0.25">
      <c r="A886" s="42"/>
    </row>
    <row r="887" spans="1:1" ht="15.75" customHeight="1" x14ac:dyDescent="0.25">
      <c r="A887" s="42"/>
    </row>
    <row r="888" spans="1:1" ht="15.75" customHeight="1" x14ac:dyDescent="0.25">
      <c r="A888" s="42"/>
    </row>
    <row r="889" spans="1:1" ht="15.75" customHeight="1" x14ac:dyDescent="0.25">
      <c r="A889" s="42"/>
    </row>
    <row r="890" spans="1:1" ht="15.75" customHeight="1" x14ac:dyDescent="0.25">
      <c r="A890" s="42"/>
    </row>
    <row r="891" spans="1:1" ht="15.75" customHeight="1" x14ac:dyDescent="0.25">
      <c r="A891" s="42"/>
    </row>
    <row r="892" spans="1:1" ht="15.75" customHeight="1" x14ac:dyDescent="0.25">
      <c r="A892" s="42"/>
    </row>
    <row r="893" spans="1:1" ht="15.75" customHeight="1" x14ac:dyDescent="0.25">
      <c r="A893" s="42"/>
    </row>
    <row r="894" spans="1:1" ht="15.75" customHeight="1" x14ac:dyDescent="0.25">
      <c r="A894" s="42"/>
    </row>
    <row r="895" spans="1:1" ht="15.75" customHeight="1" x14ac:dyDescent="0.25">
      <c r="A895" s="42"/>
    </row>
    <row r="896" spans="1:1" ht="15.75" customHeight="1" x14ac:dyDescent="0.25">
      <c r="A896" s="42"/>
    </row>
    <row r="897" spans="1:1" ht="15.75" customHeight="1" x14ac:dyDescent="0.25">
      <c r="A897" s="42"/>
    </row>
    <row r="898" spans="1:1" ht="15.75" customHeight="1" x14ac:dyDescent="0.25">
      <c r="A898" s="42"/>
    </row>
    <row r="899" spans="1:1" ht="15.75" customHeight="1" x14ac:dyDescent="0.25">
      <c r="A899" s="42"/>
    </row>
    <row r="900" spans="1:1" ht="15.75" customHeight="1" x14ac:dyDescent="0.25">
      <c r="A900" s="42"/>
    </row>
    <row r="901" spans="1:1" ht="15.75" customHeight="1" x14ac:dyDescent="0.25">
      <c r="A901" s="42"/>
    </row>
    <row r="902" spans="1:1" ht="15.75" customHeight="1" x14ac:dyDescent="0.25">
      <c r="A902" s="42"/>
    </row>
    <row r="903" spans="1:1" ht="15.75" customHeight="1" x14ac:dyDescent="0.25">
      <c r="A903" s="42"/>
    </row>
    <row r="904" spans="1:1" ht="15.75" customHeight="1" x14ac:dyDescent="0.25">
      <c r="A904" s="42"/>
    </row>
    <row r="905" spans="1:1" ht="15.75" customHeight="1" x14ac:dyDescent="0.25">
      <c r="A905" s="42"/>
    </row>
    <row r="906" spans="1:1" ht="15.75" customHeight="1" x14ac:dyDescent="0.25">
      <c r="A906" s="42"/>
    </row>
    <row r="907" spans="1:1" ht="15.75" customHeight="1" x14ac:dyDescent="0.25">
      <c r="A907" s="42"/>
    </row>
    <row r="908" spans="1:1" ht="15.75" customHeight="1" x14ac:dyDescent="0.25">
      <c r="A908" s="42"/>
    </row>
    <row r="909" spans="1:1" ht="15.75" customHeight="1" x14ac:dyDescent="0.25">
      <c r="A909" s="42"/>
    </row>
    <row r="910" spans="1:1" ht="15.75" customHeight="1" x14ac:dyDescent="0.25">
      <c r="A910" s="42"/>
    </row>
    <row r="911" spans="1:1" ht="15.75" customHeight="1" x14ac:dyDescent="0.25">
      <c r="A911" s="42"/>
    </row>
    <row r="912" spans="1:1" ht="15.75" customHeight="1" x14ac:dyDescent="0.25">
      <c r="A912" s="42"/>
    </row>
    <row r="913" spans="1:1" ht="15.75" customHeight="1" x14ac:dyDescent="0.25">
      <c r="A913" s="42"/>
    </row>
    <row r="914" spans="1:1" ht="15.75" customHeight="1" x14ac:dyDescent="0.25">
      <c r="A914" s="42"/>
    </row>
    <row r="915" spans="1:1" ht="15.75" customHeight="1" x14ac:dyDescent="0.25">
      <c r="A915" s="42"/>
    </row>
    <row r="916" spans="1:1" ht="15.75" customHeight="1" x14ac:dyDescent="0.25">
      <c r="A916" s="42"/>
    </row>
    <row r="917" spans="1:1" ht="15.75" customHeight="1" x14ac:dyDescent="0.25">
      <c r="A917" s="42"/>
    </row>
    <row r="918" spans="1:1" ht="15.75" customHeight="1" x14ac:dyDescent="0.25">
      <c r="A918" s="42"/>
    </row>
    <row r="919" spans="1:1" ht="15.75" customHeight="1" x14ac:dyDescent="0.25">
      <c r="A919" s="42"/>
    </row>
    <row r="920" spans="1:1" ht="15.75" customHeight="1" x14ac:dyDescent="0.25">
      <c r="A920" s="42"/>
    </row>
    <row r="921" spans="1:1" ht="15.75" customHeight="1" x14ac:dyDescent="0.25">
      <c r="A921" s="42"/>
    </row>
    <row r="922" spans="1:1" ht="15.75" customHeight="1" x14ac:dyDescent="0.25">
      <c r="A922" s="42"/>
    </row>
    <row r="923" spans="1:1" ht="15.75" customHeight="1" x14ac:dyDescent="0.25">
      <c r="A923" s="42"/>
    </row>
    <row r="924" spans="1:1" ht="15.75" customHeight="1" x14ac:dyDescent="0.25">
      <c r="A924" s="42"/>
    </row>
    <row r="925" spans="1:1" ht="15.75" customHeight="1" x14ac:dyDescent="0.25">
      <c r="A925" s="42"/>
    </row>
    <row r="926" spans="1:1" ht="15.75" customHeight="1" x14ac:dyDescent="0.25">
      <c r="A926" s="42"/>
    </row>
    <row r="927" spans="1:1" ht="15.75" customHeight="1" x14ac:dyDescent="0.25">
      <c r="A927" s="42"/>
    </row>
    <row r="928" spans="1:1" ht="15.75" customHeight="1" x14ac:dyDescent="0.25">
      <c r="A928" s="42"/>
    </row>
    <row r="929" spans="1:1" ht="15.75" customHeight="1" x14ac:dyDescent="0.25">
      <c r="A929" s="42"/>
    </row>
    <row r="930" spans="1:1" ht="15.75" customHeight="1" x14ac:dyDescent="0.25">
      <c r="A930" s="42"/>
    </row>
    <row r="931" spans="1:1" ht="15.75" customHeight="1" x14ac:dyDescent="0.25">
      <c r="A931" s="42"/>
    </row>
    <row r="932" spans="1:1" ht="15.75" customHeight="1" x14ac:dyDescent="0.25">
      <c r="A932" s="42"/>
    </row>
    <row r="933" spans="1:1" ht="15.75" customHeight="1" x14ac:dyDescent="0.25">
      <c r="A933" s="42"/>
    </row>
    <row r="934" spans="1:1" ht="15.75" customHeight="1" x14ac:dyDescent="0.25">
      <c r="A934" s="42"/>
    </row>
    <row r="935" spans="1:1" ht="15.75" customHeight="1" x14ac:dyDescent="0.25">
      <c r="A935" s="42"/>
    </row>
    <row r="936" spans="1:1" ht="15.75" customHeight="1" x14ac:dyDescent="0.25">
      <c r="A936" s="42"/>
    </row>
    <row r="937" spans="1:1" ht="15.75" customHeight="1" x14ac:dyDescent="0.25">
      <c r="A937" s="42"/>
    </row>
    <row r="938" spans="1:1" ht="15.75" customHeight="1" x14ac:dyDescent="0.25">
      <c r="A938" s="42"/>
    </row>
    <row r="939" spans="1:1" ht="15.75" customHeight="1" x14ac:dyDescent="0.25">
      <c r="A939" s="42"/>
    </row>
    <row r="940" spans="1:1" ht="15.75" customHeight="1" x14ac:dyDescent="0.25">
      <c r="A940" s="42"/>
    </row>
    <row r="941" spans="1:1" ht="15.75" customHeight="1" x14ac:dyDescent="0.25">
      <c r="A941" s="42"/>
    </row>
    <row r="942" spans="1:1" ht="15.75" customHeight="1" x14ac:dyDescent="0.25">
      <c r="A942" s="42"/>
    </row>
    <row r="943" spans="1:1" ht="15.75" customHeight="1" x14ac:dyDescent="0.25">
      <c r="A943" s="42"/>
    </row>
    <row r="944" spans="1:1" ht="15.75" customHeight="1" x14ac:dyDescent="0.25">
      <c r="A944" s="42"/>
    </row>
    <row r="945" spans="1:1" ht="15.75" customHeight="1" x14ac:dyDescent="0.25">
      <c r="A945" s="42"/>
    </row>
    <row r="946" spans="1:1" ht="15.75" customHeight="1" x14ac:dyDescent="0.25">
      <c r="A946" s="42"/>
    </row>
    <row r="947" spans="1:1" ht="15.75" customHeight="1" x14ac:dyDescent="0.25">
      <c r="A947" s="42"/>
    </row>
    <row r="948" spans="1:1" ht="15.75" customHeight="1" x14ac:dyDescent="0.25">
      <c r="A948" s="42"/>
    </row>
    <row r="949" spans="1:1" ht="15.75" customHeight="1" x14ac:dyDescent="0.25">
      <c r="A949" s="42"/>
    </row>
    <row r="950" spans="1:1" ht="15.75" customHeight="1" x14ac:dyDescent="0.25">
      <c r="A950" s="42"/>
    </row>
    <row r="951" spans="1:1" ht="15.75" customHeight="1" x14ac:dyDescent="0.25">
      <c r="A951" s="42"/>
    </row>
    <row r="952" spans="1:1" ht="15.75" customHeight="1" x14ac:dyDescent="0.25">
      <c r="A952" s="42"/>
    </row>
    <row r="953" spans="1:1" ht="15.75" customHeight="1" x14ac:dyDescent="0.25">
      <c r="A953" s="42"/>
    </row>
    <row r="954" spans="1:1" ht="15.75" customHeight="1" x14ac:dyDescent="0.25">
      <c r="A954" s="42"/>
    </row>
    <row r="955" spans="1:1" ht="15.75" customHeight="1" x14ac:dyDescent="0.25">
      <c r="A955" s="42"/>
    </row>
    <row r="956" spans="1:1" ht="15.75" customHeight="1" x14ac:dyDescent="0.25">
      <c r="A956" s="42"/>
    </row>
    <row r="957" spans="1:1" ht="15.75" customHeight="1" x14ac:dyDescent="0.25">
      <c r="A957" s="42"/>
    </row>
    <row r="958" spans="1:1" ht="15.75" customHeight="1" x14ac:dyDescent="0.25">
      <c r="A958" s="42"/>
    </row>
    <row r="959" spans="1:1" ht="15.75" customHeight="1" x14ac:dyDescent="0.25">
      <c r="A959" s="42"/>
    </row>
    <row r="960" spans="1:1" ht="15.75" customHeight="1" x14ac:dyDescent="0.25">
      <c r="A960" s="42"/>
    </row>
    <row r="961" spans="1:1" ht="15.75" customHeight="1" x14ac:dyDescent="0.25">
      <c r="A961" s="42"/>
    </row>
    <row r="962" spans="1:1" ht="15.75" customHeight="1" x14ac:dyDescent="0.25">
      <c r="A962" s="42"/>
    </row>
    <row r="963" spans="1:1" ht="15.75" customHeight="1" x14ac:dyDescent="0.25">
      <c r="A963" s="42"/>
    </row>
    <row r="964" spans="1:1" ht="15.75" customHeight="1" x14ac:dyDescent="0.25">
      <c r="A964" s="42"/>
    </row>
    <row r="965" spans="1:1" ht="15.75" customHeight="1" x14ac:dyDescent="0.25">
      <c r="A965" s="42"/>
    </row>
    <row r="966" spans="1:1" ht="15.75" customHeight="1" x14ac:dyDescent="0.25">
      <c r="A966" s="42"/>
    </row>
    <row r="967" spans="1:1" ht="15.75" customHeight="1" x14ac:dyDescent="0.25">
      <c r="A967" s="42"/>
    </row>
    <row r="968" spans="1:1" ht="15.75" customHeight="1" x14ac:dyDescent="0.25">
      <c r="A968" s="42"/>
    </row>
    <row r="969" spans="1:1" ht="15.75" customHeight="1" x14ac:dyDescent="0.25">
      <c r="A969" s="42"/>
    </row>
    <row r="970" spans="1:1" ht="15.75" customHeight="1" x14ac:dyDescent="0.25">
      <c r="A970" s="42"/>
    </row>
    <row r="971" spans="1:1" ht="15.75" customHeight="1" x14ac:dyDescent="0.25">
      <c r="A971" s="42"/>
    </row>
    <row r="972" spans="1:1" ht="15.75" customHeight="1" x14ac:dyDescent="0.25">
      <c r="A972" s="42"/>
    </row>
    <row r="973" spans="1:1" ht="15.75" customHeight="1" x14ac:dyDescent="0.25">
      <c r="A973" s="42"/>
    </row>
    <row r="974" spans="1:1" ht="15.75" customHeight="1" x14ac:dyDescent="0.25">
      <c r="A974" s="42"/>
    </row>
    <row r="975" spans="1:1" ht="15.75" customHeight="1" x14ac:dyDescent="0.25">
      <c r="A975" s="42"/>
    </row>
    <row r="976" spans="1:1" ht="15.75" customHeight="1" x14ac:dyDescent="0.25">
      <c r="A976" s="42"/>
    </row>
    <row r="977" spans="1:1" ht="15.75" customHeight="1" x14ac:dyDescent="0.25">
      <c r="A977" s="42"/>
    </row>
    <row r="978" spans="1:1" ht="15.75" customHeight="1" x14ac:dyDescent="0.25">
      <c r="A978" s="42"/>
    </row>
    <row r="979" spans="1:1" ht="15.75" customHeight="1" x14ac:dyDescent="0.25">
      <c r="A979" s="42"/>
    </row>
    <row r="980" spans="1:1" ht="15.75" customHeight="1" x14ac:dyDescent="0.25">
      <c r="A980" s="42"/>
    </row>
    <row r="981" spans="1:1" ht="15.75" customHeight="1" x14ac:dyDescent="0.25">
      <c r="A981" s="42"/>
    </row>
    <row r="982" spans="1:1" ht="15.75" customHeight="1" x14ac:dyDescent="0.25">
      <c r="A982" s="42"/>
    </row>
    <row r="983" spans="1:1" ht="15.75" customHeight="1" x14ac:dyDescent="0.25">
      <c r="A983" s="42"/>
    </row>
    <row r="984" spans="1:1" ht="15.75" customHeight="1" x14ac:dyDescent="0.25">
      <c r="A984" s="42"/>
    </row>
    <row r="985" spans="1:1" ht="15.75" customHeight="1" x14ac:dyDescent="0.25">
      <c r="A985" s="42"/>
    </row>
    <row r="986" spans="1:1" ht="15.75" customHeight="1" x14ac:dyDescent="0.25">
      <c r="A986" s="42"/>
    </row>
    <row r="987" spans="1:1" ht="15.75" customHeight="1" x14ac:dyDescent="0.25">
      <c r="A987" s="42"/>
    </row>
    <row r="988" spans="1:1" ht="15.75" customHeight="1" x14ac:dyDescent="0.25">
      <c r="A988" s="42"/>
    </row>
    <row r="989" spans="1:1" ht="15.75" customHeight="1" x14ac:dyDescent="0.25">
      <c r="A989" s="42"/>
    </row>
    <row r="990" spans="1:1" ht="15.75" customHeight="1" x14ac:dyDescent="0.25">
      <c r="A990" s="42"/>
    </row>
    <row r="991" spans="1:1" ht="15.75" customHeight="1" x14ac:dyDescent="0.25">
      <c r="A991" s="42"/>
    </row>
    <row r="992" spans="1:1" ht="15.75" customHeight="1" x14ac:dyDescent="0.25">
      <c r="A992" s="42"/>
    </row>
    <row r="993" spans="1:1" ht="15.75" customHeight="1" x14ac:dyDescent="0.25">
      <c r="A993" s="42"/>
    </row>
    <row r="994" spans="1:1" ht="15.75" customHeight="1" x14ac:dyDescent="0.25">
      <c r="A994" s="42"/>
    </row>
    <row r="995" spans="1:1" ht="15.75" customHeight="1" x14ac:dyDescent="0.25">
      <c r="A995" s="42"/>
    </row>
    <row r="996" spans="1:1" ht="15.75" customHeight="1" x14ac:dyDescent="0.25">
      <c r="A996" s="42"/>
    </row>
    <row r="997" spans="1:1" ht="15.75" customHeight="1" x14ac:dyDescent="0.25">
      <c r="A997" s="42"/>
    </row>
    <row r="998" spans="1:1" ht="15.75" customHeight="1" x14ac:dyDescent="0.25">
      <c r="A998" s="42"/>
    </row>
    <row r="999" spans="1:1" ht="15.75" customHeight="1" x14ac:dyDescent="0.25">
      <c r="A999" s="42"/>
    </row>
    <row r="1000" spans="1:1" ht="15.75" customHeight="1" x14ac:dyDescent="0.25">
      <c r="A1000" s="42"/>
    </row>
  </sheetData>
  <mergeCells count="1">
    <mergeCell ref="N1:Q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E50A0-8D0E-484D-81CA-CDECE0A1DBE6}">
  <sheetPr>
    <tabColor rgb="FFFFFF00"/>
  </sheetPr>
  <dimension ref="A1:AB206"/>
  <sheetViews>
    <sheetView workbookViewId="0">
      <selection activeCell="F36" sqref="F36"/>
    </sheetView>
  </sheetViews>
  <sheetFormatPr defaultRowHeight="13.8" x14ac:dyDescent="0.25"/>
  <cols>
    <col min="1" max="1" width="14" customWidth="1"/>
    <col min="3" max="3" width="26.8984375" customWidth="1"/>
    <col min="4" max="4" width="24.19921875" customWidth="1"/>
    <col min="8" max="8" width="23.5" customWidth="1"/>
    <col min="18" max="18" width="13.3984375" customWidth="1"/>
  </cols>
  <sheetData>
    <row r="1" spans="1:28" x14ac:dyDescent="0.25">
      <c r="A1" t="s">
        <v>253</v>
      </c>
      <c r="B1" t="s">
        <v>252</v>
      </c>
      <c r="K1" s="124"/>
      <c r="L1" s="124">
        <v>19890.18</v>
      </c>
      <c r="R1" t="s">
        <v>253</v>
      </c>
      <c r="AB1" s="124">
        <v>19890.18</v>
      </c>
    </row>
    <row r="2" spans="1:28" x14ac:dyDescent="0.25">
      <c r="A2" s="109">
        <v>45328</v>
      </c>
      <c r="B2" t="s">
        <v>254</v>
      </c>
      <c r="H2" t="s">
        <v>197</v>
      </c>
      <c r="J2">
        <v>15.3</v>
      </c>
      <c r="L2">
        <v>19874.88</v>
      </c>
      <c r="R2" s="109">
        <v>45328</v>
      </c>
      <c r="S2" t="s">
        <v>254</v>
      </c>
      <c r="U2">
        <v>15.3</v>
      </c>
      <c r="AB2">
        <v>19874.88</v>
      </c>
    </row>
    <row r="3" spans="1:28" x14ac:dyDescent="0.25">
      <c r="A3" s="109">
        <v>45328</v>
      </c>
      <c r="B3" t="s">
        <v>255</v>
      </c>
      <c r="H3" t="s">
        <v>197</v>
      </c>
      <c r="J3">
        <v>15.59</v>
      </c>
      <c r="L3">
        <v>19859.29</v>
      </c>
      <c r="R3" s="109">
        <v>45328</v>
      </c>
      <c r="S3" t="s">
        <v>255</v>
      </c>
      <c r="U3">
        <v>15.59</v>
      </c>
      <c r="AB3">
        <v>19859.29</v>
      </c>
    </row>
    <row r="4" spans="1:28" x14ac:dyDescent="0.25">
      <c r="A4" s="109">
        <v>45337</v>
      </c>
      <c r="B4" t="s">
        <v>256</v>
      </c>
      <c r="H4" t="s">
        <v>197</v>
      </c>
      <c r="J4">
        <v>600</v>
      </c>
      <c r="L4">
        <v>19259.29</v>
      </c>
      <c r="R4" s="109">
        <v>45337</v>
      </c>
      <c r="S4" t="s">
        <v>256</v>
      </c>
      <c r="U4">
        <v>600</v>
      </c>
      <c r="AB4">
        <v>19259.29</v>
      </c>
    </row>
    <row r="5" spans="1:28" x14ac:dyDescent="0.25">
      <c r="A5" s="109">
        <v>45341</v>
      </c>
      <c r="B5" t="s">
        <v>257</v>
      </c>
      <c r="H5" t="s">
        <v>197</v>
      </c>
      <c r="J5">
        <v>120.55</v>
      </c>
      <c r="L5">
        <v>19138.740000000002</v>
      </c>
      <c r="R5" s="109">
        <v>45341</v>
      </c>
      <c r="S5" t="s">
        <v>257</v>
      </c>
      <c r="U5">
        <v>120.55</v>
      </c>
      <c r="AB5">
        <v>19138.740000000002</v>
      </c>
    </row>
    <row r="6" spans="1:28" x14ac:dyDescent="0.25">
      <c r="A6" s="109">
        <v>45341</v>
      </c>
      <c r="B6" t="s">
        <v>258</v>
      </c>
      <c r="H6" t="s">
        <v>197</v>
      </c>
      <c r="J6">
        <v>34.99</v>
      </c>
      <c r="L6">
        <v>19103.75</v>
      </c>
      <c r="R6" s="109">
        <v>45341</v>
      </c>
      <c r="S6" t="s">
        <v>258</v>
      </c>
      <c r="U6">
        <v>34.99</v>
      </c>
      <c r="AB6">
        <v>19103.75</v>
      </c>
    </row>
    <row r="7" spans="1:28" x14ac:dyDescent="0.25">
      <c r="A7" s="109">
        <v>45341</v>
      </c>
      <c r="B7" t="s">
        <v>259</v>
      </c>
      <c r="H7" t="s">
        <v>197</v>
      </c>
      <c r="J7">
        <v>33.99</v>
      </c>
      <c r="L7">
        <v>19069.759999999998</v>
      </c>
      <c r="R7" s="109">
        <v>45341</v>
      </c>
      <c r="S7" t="s">
        <v>259</v>
      </c>
      <c r="U7">
        <v>33.99</v>
      </c>
      <c r="AB7">
        <v>19069.759999999998</v>
      </c>
    </row>
    <row r="8" spans="1:28" x14ac:dyDescent="0.25">
      <c r="A8" s="109">
        <v>45341</v>
      </c>
      <c r="B8" t="s">
        <v>260</v>
      </c>
      <c r="H8" t="s">
        <v>197</v>
      </c>
      <c r="J8">
        <v>127.99</v>
      </c>
      <c r="L8">
        <v>18941.77</v>
      </c>
      <c r="R8" s="109">
        <v>45341</v>
      </c>
      <c r="S8" t="s">
        <v>260</v>
      </c>
      <c r="U8">
        <v>127.99</v>
      </c>
      <c r="AB8">
        <v>18941.77</v>
      </c>
    </row>
    <row r="9" spans="1:28" x14ac:dyDescent="0.25">
      <c r="A9" s="109">
        <v>45341</v>
      </c>
      <c r="B9" t="s">
        <v>261</v>
      </c>
      <c r="D9" t="s">
        <v>19</v>
      </c>
      <c r="F9">
        <v>400</v>
      </c>
      <c r="L9">
        <v>19341.77</v>
      </c>
      <c r="R9" s="109">
        <v>45341</v>
      </c>
      <c r="S9" t="s">
        <v>261</v>
      </c>
      <c r="X9">
        <v>400</v>
      </c>
      <c r="AB9">
        <v>19341.77</v>
      </c>
    </row>
    <row r="10" spans="1:28" x14ac:dyDescent="0.25">
      <c r="A10" s="109">
        <v>45341</v>
      </c>
      <c r="B10" t="s">
        <v>138</v>
      </c>
      <c r="H10" t="s">
        <v>197</v>
      </c>
      <c r="J10">
        <v>62.7</v>
      </c>
      <c r="L10">
        <v>19279.07</v>
      </c>
      <c r="R10" s="109">
        <v>45341</v>
      </c>
      <c r="S10" t="s">
        <v>138</v>
      </c>
      <c r="U10">
        <v>62.7</v>
      </c>
      <c r="AB10">
        <v>19279.07</v>
      </c>
    </row>
    <row r="11" spans="1:28" x14ac:dyDescent="0.25">
      <c r="A11" s="109">
        <v>45341</v>
      </c>
      <c r="B11" t="s">
        <v>262</v>
      </c>
      <c r="H11" t="s">
        <v>197</v>
      </c>
      <c r="J11">
        <v>52</v>
      </c>
      <c r="L11">
        <v>19227.07</v>
      </c>
      <c r="R11" s="109">
        <v>45341</v>
      </c>
      <c r="S11" t="s">
        <v>262</v>
      </c>
      <c r="U11">
        <v>52</v>
      </c>
      <c r="AB11">
        <v>19227.07</v>
      </c>
    </row>
    <row r="12" spans="1:28" x14ac:dyDescent="0.25">
      <c r="A12" s="109">
        <v>45342</v>
      </c>
      <c r="B12" t="s">
        <v>263</v>
      </c>
      <c r="H12" t="s">
        <v>197</v>
      </c>
      <c r="J12">
        <v>2000</v>
      </c>
      <c r="L12">
        <v>17227.07</v>
      </c>
      <c r="R12" s="109">
        <v>45342</v>
      </c>
      <c r="S12" t="s">
        <v>263</v>
      </c>
      <c r="U12">
        <v>2000</v>
      </c>
      <c r="AB12">
        <v>17227.07</v>
      </c>
    </row>
    <row r="13" spans="1:28" x14ac:dyDescent="0.25">
      <c r="A13" s="109">
        <v>45345</v>
      </c>
      <c r="B13" t="s">
        <v>142</v>
      </c>
      <c r="H13" t="s">
        <v>197</v>
      </c>
      <c r="J13">
        <v>714</v>
      </c>
      <c r="L13">
        <v>16513.07</v>
      </c>
      <c r="R13" s="109">
        <v>45345</v>
      </c>
      <c r="S13" t="s">
        <v>142</v>
      </c>
      <c r="U13">
        <v>714</v>
      </c>
      <c r="AB13">
        <v>16513.07</v>
      </c>
    </row>
    <row r="14" spans="1:28" x14ac:dyDescent="0.25">
      <c r="A14" s="109">
        <v>45345</v>
      </c>
      <c r="B14" t="s">
        <v>28</v>
      </c>
      <c r="D14" t="s">
        <v>26</v>
      </c>
      <c r="F14">
        <v>200</v>
      </c>
      <c r="L14">
        <v>16713.07</v>
      </c>
      <c r="R14" s="109">
        <v>45345</v>
      </c>
      <c r="S14" t="s">
        <v>28</v>
      </c>
      <c r="X14">
        <v>200</v>
      </c>
      <c r="AB14">
        <v>16713.07</v>
      </c>
    </row>
    <row r="15" spans="1:28" x14ac:dyDescent="0.25">
      <c r="A15" s="109">
        <v>45352</v>
      </c>
      <c r="B15" t="s">
        <v>264</v>
      </c>
      <c r="H15" t="s">
        <v>197</v>
      </c>
      <c r="J15">
        <v>615</v>
      </c>
      <c r="L15">
        <v>16098.07</v>
      </c>
      <c r="R15" s="109">
        <v>45352</v>
      </c>
      <c r="S15" t="s">
        <v>264</v>
      </c>
      <c r="U15">
        <v>615</v>
      </c>
      <c r="AB15">
        <v>16098.07</v>
      </c>
    </row>
    <row r="16" spans="1:28" x14ac:dyDescent="0.25">
      <c r="A16" s="109">
        <v>45355</v>
      </c>
      <c r="B16" t="s">
        <v>28</v>
      </c>
      <c r="D16" t="s">
        <v>26</v>
      </c>
      <c r="F16">
        <v>25</v>
      </c>
      <c r="L16">
        <v>16123.07</v>
      </c>
      <c r="R16" s="109">
        <v>45355</v>
      </c>
      <c r="S16" t="s">
        <v>28</v>
      </c>
      <c r="X16">
        <v>25</v>
      </c>
      <c r="AB16">
        <v>16123.07</v>
      </c>
    </row>
    <row r="17" spans="1:28" x14ac:dyDescent="0.25">
      <c r="A17" s="109">
        <v>45355</v>
      </c>
      <c r="B17" t="s">
        <v>265</v>
      </c>
      <c r="D17" t="s">
        <v>19</v>
      </c>
      <c r="F17">
        <v>800</v>
      </c>
      <c r="L17">
        <v>16923.07</v>
      </c>
      <c r="R17" s="109">
        <v>45355</v>
      </c>
      <c r="S17" t="s">
        <v>265</v>
      </c>
      <c r="X17">
        <v>800</v>
      </c>
      <c r="AB17">
        <v>16923.07</v>
      </c>
    </row>
    <row r="18" spans="1:28" x14ac:dyDescent="0.25">
      <c r="A18" s="109">
        <v>45355</v>
      </c>
      <c r="B18" t="s">
        <v>342</v>
      </c>
      <c r="D18" t="s">
        <v>26</v>
      </c>
      <c r="F18">
        <v>220.09</v>
      </c>
      <c r="L18">
        <v>17143.16</v>
      </c>
      <c r="R18" s="109">
        <v>45355</v>
      </c>
      <c r="S18" t="s">
        <v>54</v>
      </c>
      <c r="X18">
        <v>220.09</v>
      </c>
      <c r="AB18">
        <v>17143.16</v>
      </c>
    </row>
    <row r="19" spans="1:28" x14ac:dyDescent="0.25">
      <c r="A19" s="109">
        <v>45362</v>
      </c>
      <c r="B19" t="s">
        <v>28</v>
      </c>
      <c r="D19" t="s">
        <v>26</v>
      </c>
      <c r="F19">
        <v>25</v>
      </c>
      <c r="L19">
        <v>17098.27</v>
      </c>
      <c r="R19" s="109">
        <v>45362</v>
      </c>
      <c r="S19" t="s">
        <v>28</v>
      </c>
      <c r="X19">
        <v>25</v>
      </c>
      <c r="AB19">
        <v>17098.27</v>
      </c>
    </row>
    <row r="20" spans="1:28" x14ac:dyDescent="0.25">
      <c r="A20" s="109">
        <v>45362</v>
      </c>
      <c r="B20" t="s">
        <v>343</v>
      </c>
      <c r="D20" t="s">
        <v>26</v>
      </c>
      <c r="F20">
        <v>141.04</v>
      </c>
      <c r="L20">
        <v>17239.310000000001</v>
      </c>
      <c r="R20" s="109">
        <v>45362</v>
      </c>
      <c r="S20" t="s">
        <v>54</v>
      </c>
      <c r="X20">
        <v>141.04</v>
      </c>
      <c r="AB20">
        <v>17239.310000000001</v>
      </c>
    </row>
    <row r="21" spans="1:28" x14ac:dyDescent="0.25">
      <c r="A21" s="109">
        <v>45356</v>
      </c>
      <c r="B21" t="s">
        <v>262</v>
      </c>
      <c r="H21" t="s">
        <v>197</v>
      </c>
      <c r="J21">
        <v>39</v>
      </c>
      <c r="L21">
        <v>17104.16</v>
      </c>
      <c r="R21" s="109">
        <v>45356</v>
      </c>
      <c r="S21" t="s">
        <v>262</v>
      </c>
      <c r="U21">
        <v>39</v>
      </c>
      <c r="AB21">
        <v>17104.16</v>
      </c>
    </row>
    <row r="22" spans="1:28" x14ac:dyDescent="0.25">
      <c r="A22" s="109">
        <v>45357</v>
      </c>
      <c r="B22" t="s">
        <v>180</v>
      </c>
      <c r="H22" t="s">
        <v>197</v>
      </c>
      <c r="J22">
        <v>15.3</v>
      </c>
      <c r="L22">
        <v>17098.27</v>
      </c>
      <c r="R22" s="109">
        <v>45357</v>
      </c>
      <c r="S22" t="s">
        <v>180</v>
      </c>
      <c r="U22">
        <v>15.3</v>
      </c>
      <c r="AB22">
        <v>17098.27</v>
      </c>
    </row>
    <row r="23" spans="1:28" x14ac:dyDescent="0.25">
      <c r="A23" s="109">
        <v>45357</v>
      </c>
      <c r="B23" t="s">
        <v>266</v>
      </c>
      <c r="H23" t="s">
        <v>197</v>
      </c>
      <c r="J23">
        <v>15.59</v>
      </c>
      <c r="L23">
        <v>17239.310000000001</v>
      </c>
      <c r="R23" s="109">
        <v>45357</v>
      </c>
      <c r="S23" t="s">
        <v>266</v>
      </c>
      <c r="U23">
        <v>15.59</v>
      </c>
      <c r="AB23">
        <v>17239.310000000001</v>
      </c>
    </row>
    <row r="24" spans="1:28" x14ac:dyDescent="0.25">
      <c r="A24" s="109">
        <v>45366</v>
      </c>
      <c r="B24" t="s">
        <v>267</v>
      </c>
      <c r="D24" t="s">
        <v>19</v>
      </c>
      <c r="F24">
        <v>400</v>
      </c>
      <c r="L24">
        <v>17639.310000000001</v>
      </c>
      <c r="R24" s="109">
        <v>45366</v>
      </c>
      <c r="S24" t="s">
        <v>267</v>
      </c>
      <c r="X24">
        <v>400</v>
      </c>
      <c r="AB24">
        <v>17639.310000000001</v>
      </c>
    </row>
    <row r="25" spans="1:28" x14ac:dyDescent="0.25">
      <c r="A25" s="109">
        <v>45369</v>
      </c>
      <c r="B25" t="s">
        <v>344</v>
      </c>
      <c r="D25" t="s">
        <v>26</v>
      </c>
      <c r="F25">
        <v>93.18</v>
      </c>
      <c r="L25">
        <v>17732.490000000002</v>
      </c>
      <c r="R25" s="109">
        <v>45369</v>
      </c>
      <c r="S25" t="s">
        <v>268</v>
      </c>
      <c r="X25">
        <v>93.18</v>
      </c>
      <c r="AB25">
        <v>17732.490000000002</v>
      </c>
    </row>
    <row r="26" spans="1:28" x14ac:dyDescent="0.25">
      <c r="A26" s="109">
        <v>45370</v>
      </c>
      <c r="B26" t="s">
        <v>138</v>
      </c>
      <c r="H26" t="s">
        <v>197</v>
      </c>
      <c r="J26">
        <v>62.7</v>
      </c>
      <c r="L26">
        <v>17669.79</v>
      </c>
      <c r="R26" s="109">
        <v>45370</v>
      </c>
      <c r="S26" t="s">
        <v>138</v>
      </c>
      <c r="U26">
        <v>62.7</v>
      </c>
      <c r="AB26">
        <v>17669.79</v>
      </c>
    </row>
    <row r="27" spans="1:28" x14ac:dyDescent="0.25">
      <c r="A27" s="109">
        <v>45371</v>
      </c>
      <c r="B27" t="s">
        <v>263</v>
      </c>
      <c r="H27" t="s">
        <v>197</v>
      </c>
      <c r="J27">
        <v>2000</v>
      </c>
      <c r="L27">
        <v>15669.79</v>
      </c>
      <c r="R27" s="109">
        <v>45371</v>
      </c>
      <c r="S27" t="s">
        <v>263</v>
      </c>
      <c r="U27">
        <v>2000</v>
      </c>
      <c r="AB27">
        <v>15669.79</v>
      </c>
    </row>
    <row r="28" spans="1:28" x14ac:dyDescent="0.25">
      <c r="A28" s="109">
        <v>45373</v>
      </c>
      <c r="B28" t="s">
        <v>63</v>
      </c>
      <c r="H28" t="s">
        <v>197</v>
      </c>
      <c r="J28">
        <v>119.71</v>
      </c>
      <c r="L28">
        <v>15550.08</v>
      </c>
      <c r="R28" s="109">
        <v>45373</v>
      </c>
      <c r="S28" t="s">
        <v>63</v>
      </c>
      <c r="U28">
        <v>119.71</v>
      </c>
      <c r="AB28">
        <v>15550.08</v>
      </c>
    </row>
    <row r="29" spans="1:28" x14ac:dyDescent="0.25">
      <c r="A29" s="109">
        <v>45373</v>
      </c>
      <c r="B29" t="s">
        <v>269</v>
      </c>
      <c r="D29" t="s">
        <v>41</v>
      </c>
      <c r="F29">
        <v>10000</v>
      </c>
      <c r="L29">
        <v>25550.080000000002</v>
      </c>
      <c r="R29" s="109">
        <v>45373</v>
      </c>
      <c r="S29" t="s">
        <v>269</v>
      </c>
      <c r="X29">
        <v>10000</v>
      </c>
      <c r="AB29">
        <v>25550.080000000002</v>
      </c>
    </row>
    <row r="30" spans="1:28" x14ac:dyDescent="0.25">
      <c r="A30" s="109">
        <v>45373</v>
      </c>
      <c r="B30" t="s">
        <v>270</v>
      </c>
      <c r="D30" t="s">
        <v>19</v>
      </c>
      <c r="F30">
        <v>400</v>
      </c>
      <c r="L30">
        <v>25950.080000000002</v>
      </c>
      <c r="R30" s="109">
        <v>45373</v>
      </c>
      <c r="S30" t="s">
        <v>270</v>
      </c>
      <c r="X30">
        <v>400</v>
      </c>
      <c r="AB30">
        <v>25950.080000000002</v>
      </c>
    </row>
    <row r="31" spans="1:28" x14ac:dyDescent="0.25">
      <c r="A31" s="109">
        <v>45379</v>
      </c>
      <c r="B31" t="s">
        <v>271</v>
      </c>
      <c r="D31" t="s">
        <v>41</v>
      </c>
      <c r="F31">
        <v>500</v>
      </c>
      <c r="L31">
        <v>26450.080000000002</v>
      </c>
      <c r="R31" s="109">
        <v>45379</v>
      </c>
      <c r="S31" t="s">
        <v>271</v>
      </c>
      <c r="X31">
        <v>500</v>
      </c>
      <c r="AB31">
        <v>26450.080000000002</v>
      </c>
    </row>
    <row r="32" spans="1:28" x14ac:dyDescent="0.25">
      <c r="A32" s="109">
        <v>45384</v>
      </c>
      <c r="B32" t="s">
        <v>256</v>
      </c>
      <c r="H32" t="s">
        <v>197</v>
      </c>
      <c r="J32">
        <v>600</v>
      </c>
      <c r="L32">
        <v>25850.080000000002</v>
      </c>
      <c r="R32" s="109">
        <v>45384</v>
      </c>
      <c r="S32" t="s">
        <v>256</v>
      </c>
      <c r="U32">
        <v>600</v>
      </c>
      <c r="AB32">
        <v>25850.080000000002</v>
      </c>
    </row>
    <row r="33" spans="1:28" x14ac:dyDescent="0.25">
      <c r="A33" s="109">
        <v>45384</v>
      </c>
      <c r="B33" t="s">
        <v>272</v>
      </c>
      <c r="H33" t="s">
        <v>197</v>
      </c>
      <c r="J33">
        <v>298.17</v>
      </c>
      <c r="L33">
        <v>25551.91</v>
      </c>
      <c r="R33" s="109">
        <v>45384</v>
      </c>
      <c r="S33" t="s">
        <v>272</v>
      </c>
      <c r="U33">
        <v>298.17</v>
      </c>
      <c r="AB33">
        <v>25551.91</v>
      </c>
    </row>
    <row r="34" spans="1:28" x14ac:dyDescent="0.25">
      <c r="A34" s="109">
        <v>45384</v>
      </c>
      <c r="B34" t="s">
        <v>345</v>
      </c>
      <c r="D34" t="s">
        <v>26</v>
      </c>
      <c r="F34">
        <v>41.78</v>
      </c>
      <c r="L34">
        <v>25593.69</v>
      </c>
      <c r="R34" s="109">
        <v>45384</v>
      </c>
      <c r="S34" t="s">
        <v>54</v>
      </c>
      <c r="X34">
        <v>41.78</v>
      </c>
      <c r="AB34">
        <v>25593.69</v>
      </c>
    </row>
    <row r="35" spans="1:28" x14ac:dyDescent="0.25">
      <c r="A35" s="109">
        <v>45385</v>
      </c>
      <c r="B35" t="s">
        <v>54</v>
      </c>
      <c r="D35" t="s">
        <v>26</v>
      </c>
      <c r="F35">
        <v>25</v>
      </c>
      <c r="L35">
        <v>25618.69</v>
      </c>
      <c r="R35" s="109">
        <v>45385</v>
      </c>
      <c r="S35" t="s">
        <v>54</v>
      </c>
      <c r="X35">
        <v>25</v>
      </c>
      <c r="AB35">
        <v>25618.69</v>
      </c>
    </row>
    <row r="36" spans="1:28" x14ac:dyDescent="0.25">
      <c r="A36" s="109">
        <v>45386</v>
      </c>
      <c r="B36" t="s">
        <v>273</v>
      </c>
      <c r="D36" t="s">
        <v>41</v>
      </c>
      <c r="F36">
        <v>500</v>
      </c>
      <c r="L36">
        <v>26118.69</v>
      </c>
      <c r="R36" s="109">
        <v>45386</v>
      </c>
      <c r="S36" t="s">
        <v>273</v>
      </c>
      <c r="X36">
        <v>500</v>
      </c>
      <c r="AB36">
        <v>26118.69</v>
      </c>
    </row>
    <row r="37" spans="1:28" x14ac:dyDescent="0.25">
      <c r="A37" s="109">
        <v>45387</v>
      </c>
      <c r="B37" t="s">
        <v>63</v>
      </c>
      <c r="H37" t="s">
        <v>197</v>
      </c>
      <c r="J37">
        <v>52.35</v>
      </c>
      <c r="L37">
        <v>26066.34</v>
      </c>
      <c r="R37" s="109">
        <v>45387</v>
      </c>
      <c r="S37" t="s">
        <v>63</v>
      </c>
      <c r="U37">
        <v>52.35</v>
      </c>
      <c r="AB37">
        <v>26066.34</v>
      </c>
    </row>
    <row r="38" spans="1:28" x14ac:dyDescent="0.25">
      <c r="A38" s="109">
        <v>45390</v>
      </c>
      <c r="B38" t="s">
        <v>180</v>
      </c>
      <c r="H38" t="s">
        <v>197</v>
      </c>
      <c r="J38">
        <v>15.3</v>
      </c>
      <c r="L38">
        <v>26051.040000000001</v>
      </c>
      <c r="R38" s="109">
        <v>45390</v>
      </c>
      <c r="S38" t="s">
        <v>180</v>
      </c>
      <c r="U38">
        <v>15.3</v>
      </c>
      <c r="AB38">
        <v>26051.040000000001</v>
      </c>
    </row>
    <row r="39" spans="1:28" x14ac:dyDescent="0.25">
      <c r="A39" s="109">
        <v>45390</v>
      </c>
      <c r="B39" t="s">
        <v>266</v>
      </c>
      <c r="H39" t="s">
        <v>197</v>
      </c>
      <c r="J39">
        <v>15.59</v>
      </c>
      <c r="L39">
        <v>26045.45</v>
      </c>
      <c r="R39" s="109">
        <v>45390</v>
      </c>
      <c r="S39" t="s">
        <v>266</v>
      </c>
      <c r="U39">
        <v>15.59</v>
      </c>
      <c r="AB39">
        <v>26045.45</v>
      </c>
    </row>
    <row r="40" spans="1:28" x14ac:dyDescent="0.25">
      <c r="A40" s="109">
        <v>45390</v>
      </c>
      <c r="B40" t="s">
        <v>345</v>
      </c>
      <c r="D40" t="s">
        <v>26</v>
      </c>
      <c r="F40">
        <v>101.4</v>
      </c>
      <c r="L40">
        <v>26136.85</v>
      </c>
      <c r="R40" s="109">
        <v>45390</v>
      </c>
      <c r="S40" t="s">
        <v>54</v>
      </c>
      <c r="X40">
        <v>101.4</v>
      </c>
      <c r="AB40">
        <v>26136.85</v>
      </c>
    </row>
    <row r="41" spans="1:28" x14ac:dyDescent="0.25">
      <c r="A41" s="109">
        <v>45391</v>
      </c>
      <c r="B41" t="s">
        <v>257</v>
      </c>
      <c r="H41" t="s">
        <v>197</v>
      </c>
      <c r="J41">
        <v>265.07</v>
      </c>
      <c r="L41">
        <v>25871.78</v>
      </c>
      <c r="R41" s="109">
        <v>45391</v>
      </c>
      <c r="S41" t="s">
        <v>257</v>
      </c>
      <c r="U41">
        <v>265.07</v>
      </c>
      <c r="AB41">
        <v>25871.78</v>
      </c>
    </row>
    <row r="42" spans="1:28" x14ac:dyDescent="0.25">
      <c r="A42" s="109">
        <v>45401</v>
      </c>
      <c r="B42" t="s">
        <v>138</v>
      </c>
      <c r="H42" t="s">
        <v>197</v>
      </c>
      <c r="J42">
        <v>65</v>
      </c>
      <c r="L42">
        <v>25806.78</v>
      </c>
      <c r="R42" s="109">
        <v>45401</v>
      </c>
      <c r="S42" t="s">
        <v>138</v>
      </c>
      <c r="U42">
        <v>65</v>
      </c>
      <c r="AB42">
        <v>25806.78</v>
      </c>
    </row>
    <row r="43" spans="1:28" x14ac:dyDescent="0.25">
      <c r="A43" s="109">
        <v>45404</v>
      </c>
      <c r="B43" t="s">
        <v>263</v>
      </c>
      <c r="H43" t="s">
        <v>197</v>
      </c>
      <c r="J43">
        <v>2000</v>
      </c>
      <c r="L43">
        <v>23806.78</v>
      </c>
      <c r="R43" s="109">
        <v>45404</v>
      </c>
      <c r="S43" t="s">
        <v>263</v>
      </c>
      <c r="U43">
        <v>2000</v>
      </c>
      <c r="AB43">
        <v>23806.78</v>
      </c>
    </row>
    <row r="44" spans="1:28" x14ac:dyDescent="0.25">
      <c r="A44" s="109">
        <v>45404</v>
      </c>
      <c r="B44" t="s">
        <v>274</v>
      </c>
      <c r="D44" t="s">
        <v>19</v>
      </c>
      <c r="F44">
        <v>271.5</v>
      </c>
      <c r="L44">
        <v>24078.28</v>
      </c>
      <c r="R44" s="109">
        <v>45404</v>
      </c>
      <c r="S44" t="s">
        <v>274</v>
      </c>
      <c r="X44">
        <v>271.5</v>
      </c>
      <c r="AB44">
        <v>24078.28</v>
      </c>
    </row>
    <row r="45" spans="1:28" x14ac:dyDescent="0.25">
      <c r="A45" s="109">
        <v>45408</v>
      </c>
      <c r="B45" t="s">
        <v>275</v>
      </c>
      <c r="D45" t="s">
        <v>41</v>
      </c>
      <c r="F45">
        <v>1000</v>
      </c>
      <c r="L45">
        <v>25078.28</v>
      </c>
      <c r="R45" s="109">
        <v>45408</v>
      </c>
      <c r="S45" t="s">
        <v>275</v>
      </c>
      <c r="X45">
        <v>1000</v>
      </c>
      <c r="AB45">
        <v>25078.28</v>
      </c>
    </row>
    <row r="46" spans="1:28" x14ac:dyDescent="0.25">
      <c r="A46" s="109">
        <v>45411</v>
      </c>
      <c r="B46" t="s">
        <v>276</v>
      </c>
      <c r="D46" t="s">
        <v>19</v>
      </c>
      <c r="F46">
        <v>300</v>
      </c>
      <c r="L46">
        <v>25378.28</v>
      </c>
      <c r="R46" s="109">
        <v>45411</v>
      </c>
      <c r="S46" t="s">
        <v>276</v>
      </c>
      <c r="X46">
        <v>300</v>
      </c>
      <c r="AB46">
        <v>25378.28</v>
      </c>
    </row>
    <row r="47" spans="1:28" x14ac:dyDescent="0.25">
      <c r="A47" s="109">
        <v>45411</v>
      </c>
      <c r="B47" t="s">
        <v>277</v>
      </c>
      <c r="D47" t="s">
        <v>26</v>
      </c>
      <c r="F47">
        <v>89.05</v>
      </c>
      <c r="L47">
        <v>25467.33</v>
      </c>
      <c r="R47" s="109">
        <v>45411</v>
      </c>
      <c r="S47" t="s">
        <v>277</v>
      </c>
      <c r="X47">
        <v>89.05</v>
      </c>
      <c r="AB47">
        <v>25467.33</v>
      </c>
    </row>
    <row r="48" spans="1:28" x14ac:dyDescent="0.25">
      <c r="A48" s="109">
        <v>45413</v>
      </c>
      <c r="B48" t="s">
        <v>278</v>
      </c>
      <c r="H48" t="s">
        <v>197</v>
      </c>
      <c r="J48">
        <v>600</v>
      </c>
      <c r="L48">
        <v>24867.33</v>
      </c>
      <c r="R48" s="109">
        <v>45413</v>
      </c>
      <c r="S48" t="s">
        <v>278</v>
      </c>
      <c r="U48">
        <v>600</v>
      </c>
      <c r="AB48">
        <v>24867.33</v>
      </c>
    </row>
    <row r="49" spans="1:28" x14ac:dyDescent="0.25">
      <c r="A49" s="109">
        <v>45414</v>
      </c>
      <c r="B49" t="s">
        <v>279</v>
      </c>
      <c r="H49" t="s">
        <v>197</v>
      </c>
      <c r="J49">
        <v>300</v>
      </c>
      <c r="L49">
        <v>24567.33</v>
      </c>
      <c r="R49" s="109">
        <v>45414</v>
      </c>
      <c r="S49" t="s">
        <v>279</v>
      </c>
      <c r="U49">
        <v>300</v>
      </c>
      <c r="AB49">
        <v>24567.33</v>
      </c>
    </row>
    <row r="50" spans="1:28" x14ac:dyDescent="0.25">
      <c r="A50" s="109">
        <v>45414</v>
      </c>
      <c r="B50" t="s">
        <v>280</v>
      </c>
      <c r="H50" t="s">
        <v>197</v>
      </c>
      <c r="J50">
        <v>210</v>
      </c>
      <c r="L50">
        <v>24357.33</v>
      </c>
      <c r="R50" s="109">
        <v>45414</v>
      </c>
      <c r="S50" t="s">
        <v>280</v>
      </c>
      <c r="U50">
        <v>210</v>
      </c>
      <c r="AB50">
        <v>24357.33</v>
      </c>
    </row>
    <row r="51" spans="1:28" x14ac:dyDescent="0.25">
      <c r="A51" s="109">
        <v>45415</v>
      </c>
      <c r="B51" t="s">
        <v>63</v>
      </c>
      <c r="H51" t="s">
        <v>197</v>
      </c>
      <c r="J51">
        <v>52.35</v>
      </c>
      <c r="L51">
        <v>24304.98</v>
      </c>
      <c r="R51" s="109">
        <v>45415</v>
      </c>
      <c r="S51" t="s">
        <v>63</v>
      </c>
      <c r="U51">
        <v>52.35</v>
      </c>
      <c r="AB51">
        <v>24304.98</v>
      </c>
    </row>
    <row r="52" spans="1:28" x14ac:dyDescent="0.25">
      <c r="A52" s="109">
        <v>45419</v>
      </c>
      <c r="B52" t="s">
        <v>281</v>
      </c>
      <c r="H52" t="s">
        <v>197</v>
      </c>
      <c r="J52">
        <v>360</v>
      </c>
      <c r="L52">
        <v>23944.98</v>
      </c>
      <c r="R52" s="109">
        <v>45419</v>
      </c>
      <c r="S52" t="s">
        <v>281</v>
      </c>
      <c r="U52">
        <v>360</v>
      </c>
      <c r="AB52">
        <v>23944.98</v>
      </c>
    </row>
    <row r="53" spans="1:28" x14ac:dyDescent="0.25">
      <c r="A53" s="109">
        <v>45053</v>
      </c>
      <c r="B53" t="s">
        <v>54</v>
      </c>
      <c r="D53" t="s">
        <v>26</v>
      </c>
      <c r="F53">
        <v>25</v>
      </c>
      <c r="L53">
        <v>23969.98</v>
      </c>
      <c r="R53" s="109">
        <v>45053</v>
      </c>
      <c r="S53" t="s">
        <v>54</v>
      </c>
      <c r="X53">
        <v>25</v>
      </c>
      <c r="AB53">
        <v>23969.98</v>
      </c>
    </row>
    <row r="54" spans="1:28" x14ac:dyDescent="0.25">
      <c r="A54" s="109">
        <v>45419</v>
      </c>
      <c r="B54" t="s">
        <v>180</v>
      </c>
      <c r="H54" t="s">
        <v>197</v>
      </c>
      <c r="J54">
        <v>15.3</v>
      </c>
      <c r="L54">
        <v>23954.68</v>
      </c>
      <c r="R54" s="109">
        <v>45419</v>
      </c>
      <c r="S54" t="s">
        <v>180</v>
      </c>
      <c r="U54">
        <v>15.3</v>
      </c>
      <c r="AB54">
        <v>23954.68</v>
      </c>
    </row>
    <row r="55" spans="1:28" x14ac:dyDescent="0.25">
      <c r="A55" s="109">
        <v>45419</v>
      </c>
      <c r="B55" t="s">
        <v>255</v>
      </c>
      <c r="H55" t="s">
        <v>197</v>
      </c>
      <c r="J55">
        <v>15.59</v>
      </c>
      <c r="L55">
        <v>23939.09</v>
      </c>
      <c r="R55" s="109">
        <v>45419</v>
      </c>
      <c r="S55" t="s">
        <v>255</v>
      </c>
      <c r="U55">
        <v>15.59</v>
      </c>
      <c r="AB55">
        <v>23939.09</v>
      </c>
    </row>
    <row r="56" spans="1:28" x14ac:dyDescent="0.25">
      <c r="A56" s="109">
        <v>45425</v>
      </c>
      <c r="B56" t="s">
        <v>54</v>
      </c>
      <c r="D56" t="s">
        <v>26</v>
      </c>
      <c r="F56">
        <v>25</v>
      </c>
      <c r="L56">
        <v>23964.09</v>
      </c>
      <c r="R56" s="109">
        <v>45425</v>
      </c>
      <c r="S56" t="s">
        <v>54</v>
      </c>
      <c r="X56">
        <v>25</v>
      </c>
      <c r="AB56">
        <v>23964.09</v>
      </c>
    </row>
    <row r="57" spans="1:28" x14ac:dyDescent="0.25">
      <c r="A57" s="109">
        <v>45425</v>
      </c>
      <c r="B57" t="s">
        <v>346</v>
      </c>
      <c r="D57" t="s">
        <v>26</v>
      </c>
      <c r="F57">
        <v>590.55999999999995</v>
      </c>
      <c r="L57">
        <v>24554.560000000001</v>
      </c>
      <c r="R57" s="109">
        <v>45425</v>
      </c>
      <c r="S57" t="s">
        <v>54</v>
      </c>
      <c r="X57">
        <v>590.55999999999995</v>
      </c>
      <c r="AB57">
        <v>24554.560000000001</v>
      </c>
    </row>
    <row r="58" spans="1:28" x14ac:dyDescent="0.25">
      <c r="A58" s="109">
        <v>45425</v>
      </c>
      <c r="B58" t="s">
        <v>28</v>
      </c>
      <c r="D58" t="s">
        <v>26</v>
      </c>
      <c r="F58">
        <v>25</v>
      </c>
      <c r="L58">
        <v>24579.65</v>
      </c>
      <c r="R58" s="109">
        <v>45425</v>
      </c>
      <c r="S58" t="s">
        <v>28</v>
      </c>
      <c r="X58">
        <v>25</v>
      </c>
      <c r="AB58">
        <v>24579.65</v>
      </c>
    </row>
    <row r="59" spans="1:28" x14ac:dyDescent="0.25">
      <c r="A59" s="109">
        <v>45425</v>
      </c>
      <c r="B59" t="s">
        <v>28</v>
      </c>
      <c r="D59" t="s">
        <v>26</v>
      </c>
      <c r="F59">
        <v>25</v>
      </c>
      <c r="L59">
        <v>24604.65</v>
      </c>
      <c r="R59" s="109">
        <v>45425</v>
      </c>
      <c r="S59" t="s">
        <v>28</v>
      </c>
      <c r="X59">
        <v>25</v>
      </c>
      <c r="AB59">
        <v>24604.65</v>
      </c>
    </row>
    <row r="60" spans="1:28" x14ac:dyDescent="0.25">
      <c r="A60" s="109">
        <v>45426</v>
      </c>
      <c r="B60" t="s">
        <v>28</v>
      </c>
      <c r="D60" t="s">
        <v>26</v>
      </c>
      <c r="F60">
        <v>25</v>
      </c>
      <c r="L60">
        <v>24629.65</v>
      </c>
      <c r="R60" s="109">
        <v>45426</v>
      </c>
      <c r="S60" t="s">
        <v>28</v>
      </c>
      <c r="X60">
        <v>25</v>
      </c>
      <c r="AB60">
        <v>24629.65</v>
      </c>
    </row>
    <row r="61" spans="1:28" x14ac:dyDescent="0.25">
      <c r="A61" s="109">
        <v>45427</v>
      </c>
      <c r="B61" t="s">
        <v>349</v>
      </c>
      <c r="D61" t="s">
        <v>41</v>
      </c>
      <c r="F61">
        <v>3209</v>
      </c>
      <c r="L61">
        <v>27838.65</v>
      </c>
      <c r="R61" s="109">
        <v>45427</v>
      </c>
      <c r="S61" t="s">
        <v>282</v>
      </c>
      <c r="X61">
        <v>3209</v>
      </c>
      <c r="AB61">
        <v>27838.65</v>
      </c>
    </row>
    <row r="62" spans="1:28" x14ac:dyDescent="0.25">
      <c r="A62" s="109">
        <v>45432</v>
      </c>
      <c r="B62" t="s">
        <v>283</v>
      </c>
      <c r="H62" t="s">
        <v>197</v>
      </c>
      <c r="J62">
        <v>1499</v>
      </c>
      <c r="L62">
        <v>26339.65</v>
      </c>
      <c r="R62" s="109">
        <v>45432</v>
      </c>
      <c r="S62" t="s">
        <v>283</v>
      </c>
      <c r="U62">
        <v>1499</v>
      </c>
      <c r="AB62">
        <v>26339.65</v>
      </c>
    </row>
    <row r="63" spans="1:28" x14ac:dyDescent="0.25">
      <c r="A63" s="109">
        <v>45432</v>
      </c>
      <c r="B63" t="s">
        <v>53</v>
      </c>
      <c r="H63" t="s">
        <v>197</v>
      </c>
      <c r="J63">
        <v>2000</v>
      </c>
      <c r="L63">
        <v>24339.65</v>
      </c>
      <c r="R63" s="109">
        <v>45432</v>
      </c>
      <c r="S63" t="s">
        <v>53</v>
      </c>
      <c r="U63">
        <v>2000</v>
      </c>
      <c r="AB63">
        <v>24339.65</v>
      </c>
    </row>
    <row r="64" spans="1:28" x14ac:dyDescent="0.25">
      <c r="A64" s="109">
        <v>45432</v>
      </c>
      <c r="B64" t="s">
        <v>138</v>
      </c>
      <c r="H64" t="s">
        <v>197</v>
      </c>
      <c r="J64">
        <v>65</v>
      </c>
      <c r="L64">
        <v>24274.65</v>
      </c>
      <c r="R64" s="109">
        <v>45432</v>
      </c>
      <c r="S64" t="s">
        <v>138</v>
      </c>
      <c r="U64">
        <v>65</v>
      </c>
      <c r="AB64">
        <v>24274.65</v>
      </c>
    </row>
    <row r="65" spans="1:28" x14ac:dyDescent="0.25">
      <c r="A65" s="109">
        <v>45432</v>
      </c>
      <c r="B65" t="s">
        <v>284</v>
      </c>
      <c r="D65" t="s">
        <v>19</v>
      </c>
      <c r="F65">
        <v>234.94</v>
      </c>
      <c r="L65">
        <v>24509.59</v>
      </c>
      <c r="R65" s="109">
        <v>45432</v>
      </c>
      <c r="S65" t="s">
        <v>284</v>
      </c>
      <c r="X65">
        <v>234.94</v>
      </c>
      <c r="AB65">
        <v>24509.59</v>
      </c>
    </row>
    <row r="66" spans="1:28" x14ac:dyDescent="0.25">
      <c r="A66" s="109">
        <v>45432</v>
      </c>
      <c r="B66" t="s">
        <v>343</v>
      </c>
      <c r="D66" t="s">
        <v>26</v>
      </c>
      <c r="F66">
        <v>613.16</v>
      </c>
      <c r="L66">
        <v>25122.75</v>
      </c>
      <c r="R66" s="109">
        <v>45432</v>
      </c>
      <c r="S66" t="s">
        <v>54</v>
      </c>
      <c r="X66">
        <v>613.16</v>
      </c>
      <c r="AB66">
        <v>25122.75</v>
      </c>
    </row>
    <row r="67" spans="1:28" x14ac:dyDescent="0.25">
      <c r="A67" s="109">
        <v>45433</v>
      </c>
      <c r="B67" t="s">
        <v>285</v>
      </c>
      <c r="H67" t="s">
        <v>197</v>
      </c>
      <c r="J67">
        <v>180</v>
      </c>
      <c r="L67">
        <v>24942.75</v>
      </c>
      <c r="R67" s="109">
        <v>45433</v>
      </c>
      <c r="S67" t="s">
        <v>285</v>
      </c>
      <c r="U67">
        <v>180</v>
      </c>
      <c r="AB67">
        <v>24942.75</v>
      </c>
    </row>
    <row r="68" spans="1:28" x14ac:dyDescent="0.25">
      <c r="A68" s="109">
        <v>45433</v>
      </c>
      <c r="B68" t="s">
        <v>54</v>
      </c>
      <c r="D68" t="s">
        <v>26</v>
      </c>
      <c r="F68">
        <v>25</v>
      </c>
      <c r="L68">
        <v>24967.75</v>
      </c>
      <c r="R68" s="109">
        <v>45433</v>
      </c>
      <c r="S68" t="s">
        <v>54</v>
      </c>
      <c r="X68">
        <v>25</v>
      </c>
      <c r="AB68">
        <v>24967.75</v>
      </c>
    </row>
    <row r="69" spans="1:28" x14ac:dyDescent="0.25">
      <c r="A69" s="109">
        <v>45442</v>
      </c>
      <c r="B69" t="s">
        <v>286</v>
      </c>
      <c r="D69" t="s">
        <v>19</v>
      </c>
      <c r="F69">
        <v>225.06</v>
      </c>
      <c r="L69">
        <v>25192.81</v>
      </c>
      <c r="R69" s="109">
        <v>45442</v>
      </c>
      <c r="S69" t="s">
        <v>286</v>
      </c>
      <c r="X69">
        <v>225.06</v>
      </c>
      <c r="AB69">
        <v>25192.81</v>
      </c>
    </row>
    <row r="70" spans="1:28" x14ac:dyDescent="0.25">
      <c r="A70" s="109">
        <v>45446</v>
      </c>
      <c r="B70" t="s">
        <v>287</v>
      </c>
      <c r="D70" t="s">
        <v>41</v>
      </c>
      <c r="F70">
        <v>2500</v>
      </c>
      <c r="L70">
        <v>27692.81</v>
      </c>
      <c r="R70" s="109">
        <v>45446</v>
      </c>
      <c r="S70" t="s">
        <v>287</v>
      </c>
      <c r="X70">
        <v>2500</v>
      </c>
      <c r="AB70">
        <v>27692.81</v>
      </c>
    </row>
    <row r="71" spans="1:28" x14ac:dyDescent="0.25">
      <c r="A71" s="109">
        <v>45446</v>
      </c>
      <c r="B71" t="s">
        <v>288</v>
      </c>
      <c r="H71" t="s">
        <v>197</v>
      </c>
      <c r="J71">
        <v>600</v>
      </c>
      <c r="L71">
        <v>270902.81</v>
      </c>
      <c r="R71" s="109">
        <v>45446</v>
      </c>
      <c r="S71" t="s">
        <v>288</v>
      </c>
      <c r="U71">
        <v>600</v>
      </c>
      <c r="AB71">
        <v>270902.81</v>
      </c>
    </row>
    <row r="72" spans="1:28" x14ac:dyDescent="0.25">
      <c r="A72" s="109">
        <v>45446</v>
      </c>
      <c r="B72" t="s">
        <v>262</v>
      </c>
      <c r="H72" t="s">
        <v>197</v>
      </c>
      <c r="J72">
        <v>39</v>
      </c>
      <c r="L72">
        <v>27053.81</v>
      </c>
      <c r="R72" s="109">
        <v>45446</v>
      </c>
      <c r="S72" t="s">
        <v>262</v>
      </c>
      <c r="U72">
        <v>39</v>
      </c>
      <c r="AB72">
        <v>27053.81</v>
      </c>
    </row>
    <row r="73" spans="1:28" x14ac:dyDescent="0.25">
      <c r="A73" s="109">
        <v>45446</v>
      </c>
      <c r="B73" t="s">
        <v>54</v>
      </c>
      <c r="D73" t="s">
        <v>26</v>
      </c>
      <c r="F73">
        <v>38.5</v>
      </c>
      <c r="L73">
        <v>27092.31</v>
      </c>
      <c r="R73" s="109">
        <v>45446</v>
      </c>
      <c r="S73" t="s">
        <v>54</v>
      </c>
      <c r="X73">
        <v>38.5</v>
      </c>
      <c r="AB73">
        <v>27092.31</v>
      </c>
    </row>
    <row r="74" spans="1:28" x14ac:dyDescent="0.25">
      <c r="A74" s="109">
        <v>45448</v>
      </c>
      <c r="B74" t="s">
        <v>63</v>
      </c>
      <c r="H74" t="s">
        <v>197</v>
      </c>
      <c r="J74">
        <v>52.35</v>
      </c>
      <c r="L74">
        <v>27039.96</v>
      </c>
      <c r="R74" s="109">
        <v>45448</v>
      </c>
      <c r="S74" t="s">
        <v>63</v>
      </c>
      <c r="U74">
        <v>52.35</v>
      </c>
      <c r="AB74">
        <v>27039.96</v>
      </c>
    </row>
    <row r="75" spans="1:28" x14ac:dyDescent="0.25">
      <c r="A75" s="109">
        <v>45448</v>
      </c>
      <c r="B75" t="s">
        <v>289</v>
      </c>
      <c r="H75" t="s">
        <v>197</v>
      </c>
      <c r="J75">
        <v>301.95</v>
      </c>
      <c r="L75">
        <v>26738.01</v>
      </c>
      <c r="R75" s="109">
        <v>45448</v>
      </c>
      <c r="S75" t="s">
        <v>289</v>
      </c>
      <c r="U75">
        <v>301.95</v>
      </c>
      <c r="AB75">
        <v>26738.01</v>
      </c>
    </row>
    <row r="76" spans="1:28" x14ac:dyDescent="0.25">
      <c r="A76" s="109">
        <v>45449</v>
      </c>
      <c r="B76" t="s">
        <v>254</v>
      </c>
      <c r="H76" t="s">
        <v>197</v>
      </c>
      <c r="J76">
        <v>15.3</v>
      </c>
      <c r="L76">
        <v>26722.71</v>
      </c>
      <c r="R76" s="109">
        <v>45449</v>
      </c>
      <c r="S76" t="s">
        <v>254</v>
      </c>
      <c r="U76">
        <v>15.3</v>
      </c>
      <c r="AB76">
        <v>26722.71</v>
      </c>
    </row>
    <row r="77" spans="1:28" x14ac:dyDescent="0.25">
      <c r="A77" s="109">
        <v>45449</v>
      </c>
      <c r="B77" t="s">
        <v>290</v>
      </c>
      <c r="H77" t="s">
        <v>197</v>
      </c>
      <c r="J77">
        <v>15.59</v>
      </c>
      <c r="L77">
        <v>26707.119999999999</v>
      </c>
      <c r="R77" s="109">
        <v>45449</v>
      </c>
      <c r="S77" t="s">
        <v>290</v>
      </c>
      <c r="U77">
        <v>15.59</v>
      </c>
      <c r="AB77">
        <v>26707.119999999999</v>
      </c>
    </row>
    <row r="78" spans="1:28" x14ac:dyDescent="0.25">
      <c r="A78" s="109">
        <v>45450</v>
      </c>
      <c r="B78" t="s">
        <v>54</v>
      </c>
      <c r="D78" t="s">
        <v>26</v>
      </c>
      <c r="F78">
        <v>23.97</v>
      </c>
      <c r="L78">
        <v>26731.09</v>
      </c>
      <c r="R78" s="109">
        <v>45450</v>
      </c>
      <c r="S78" t="s">
        <v>54</v>
      </c>
      <c r="X78">
        <v>23.97</v>
      </c>
      <c r="AB78">
        <v>26731.09</v>
      </c>
    </row>
    <row r="79" spans="1:28" x14ac:dyDescent="0.25">
      <c r="A79" s="109">
        <v>45450</v>
      </c>
      <c r="B79" t="s">
        <v>54</v>
      </c>
      <c r="D79" t="s">
        <v>26</v>
      </c>
      <c r="F79">
        <v>30</v>
      </c>
      <c r="L79">
        <v>26761.09</v>
      </c>
      <c r="R79" s="109">
        <v>45450</v>
      </c>
      <c r="S79" t="s">
        <v>54</v>
      </c>
      <c r="X79">
        <v>30</v>
      </c>
      <c r="AB79">
        <v>26761.09</v>
      </c>
    </row>
    <row r="80" spans="1:28" x14ac:dyDescent="0.25">
      <c r="A80" s="109">
        <v>45450</v>
      </c>
      <c r="B80" t="s">
        <v>291</v>
      </c>
      <c r="D80" t="s">
        <v>41</v>
      </c>
      <c r="F80">
        <v>2000</v>
      </c>
      <c r="L80">
        <v>28761.09</v>
      </c>
      <c r="R80" s="109">
        <v>45450</v>
      </c>
      <c r="S80" t="s">
        <v>291</v>
      </c>
      <c r="X80">
        <v>2000</v>
      </c>
      <c r="AB80">
        <v>28761.09</v>
      </c>
    </row>
    <row r="81" spans="1:28" x14ac:dyDescent="0.25">
      <c r="A81" s="109">
        <v>45453</v>
      </c>
      <c r="B81" t="s">
        <v>54</v>
      </c>
      <c r="D81" t="s">
        <v>26</v>
      </c>
      <c r="F81">
        <v>25</v>
      </c>
      <c r="L81">
        <v>28786.09</v>
      </c>
      <c r="R81" s="109">
        <v>45453</v>
      </c>
      <c r="S81" t="s">
        <v>54</v>
      </c>
      <c r="X81">
        <v>25</v>
      </c>
      <c r="AB81">
        <v>28786.09</v>
      </c>
    </row>
    <row r="82" spans="1:28" x14ac:dyDescent="0.25">
      <c r="A82" s="109">
        <v>45453</v>
      </c>
      <c r="B82" t="s">
        <v>292</v>
      </c>
      <c r="H82" t="s">
        <v>197</v>
      </c>
      <c r="J82">
        <v>7.99</v>
      </c>
      <c r="L82">
        <v>28786.09</v>
      </c>
      <c r="R82" s="109">
        <v>45453</v>
      </c>
      <c r="S82" t="s">
        <v>292</v>
      </c>
      <c r="U82">
        <v>7.99</v>
      </c>
      <c r="AB82">
        <v>28786.09</v>
      </c>
    </row>
    <row r="83" spans="1:28" x14ac:dyDescent="0.25">
      <c r="A83" s="109">
        <v>45453</v>
      </c>
      <c r="B83" t="s">
        <v>292</v>
      </c>
      <c r="H83" t="s">
        <v>197</v>
      </c>
      <c r="J83">
        <v>7.99</v>
      </c>
      <c r="L83">
        <v>28770.11</v>
      </c>
      <c r="R83" s="109">
        <v>45453</v>
      </c>
      <c r="S83" t="s">
        <v>292</v>
      </c>
      <c r="U83">
        <v>7.99</v>
      </c>
      <c r="AB83">
        <v>28770.11</v>
      </c>
    </row>
    <row r="84" spans="1:28" x14ac:dyDescent="0.25">
      <c r="A84" s="109">
        <v>45453</v>
      </c>
      <c r="B84" t="s">
        <v>54</v>
      </c>
      <c r="D84" t="s">
        <v>26</v>
      </c>
      <c r="F84">
        <v>25</v>
      </c>
      <c r="L84">
        <v>28795.11</v>
      </c>
      <c r="R84" s="109">
        <v>45453</v>
      </c>
      <c r="S84" t="s">
        <v>54</v>
      </c>
      <c r="X84">
        <v>25</v>
      </c>
      <c r="AB84">
        <v>28795.11</v>
      </c>
    </row>
    <row r="85" spans="1:28" x14ac:dyDescent="0.25">
      <c r="A85" s="109">
        <v>45454</v>
      </c>
      <c r="B85" t="s">
        <v>54</v>
      </c>
      <c r="D85" t="s">
        <v>26</v>
      </c>
      <c r="F85">
        <v>25</v>
      </c>
      <c r="L85">
        <v>28820.11</v>
      </c>
      <c r="R85" s="109">
        <v>45454</v>
      </c>
      <c r="S85" t="s">
        <v>54</v>
      </c>
      <c r="X85">
        <v>25</v>
      </c>
      <c r="AB85">
        <v>28820.11</v>
      </c>
    </row>
    <row r="86" spans="1:28" x14ac:dyDescent="0.25">
      <c r="A86" s="109">
        <v>45454</v>
      </c>
      <c r="B86" t="s">
        <v>54</v>
      </c>
      <c r="D86" t="s">
        <v>26</v>
      </c>
      <c r="F86">
        <v>28.92</v>
      </c>
      <c r="L86" t="s">
        <v>293</v>
      </c>
      <c r="R86" s="109">
        <v>45454</v>
      </c>
      <c r="S86" t="s">
        <v>54</v>
      </c>
      <c r="X86">
        <v>28.92</v>
      </c>
      <c r="AB86" t="s">
        <v>293</v>
      </c>
    </row>
    <row r="87" spans="1:28" x14ac:dyDescent="0.25">
      <c r="A87" s="109">
        <v>45462</v>
      </c>
      <c r="B87" t="s">
        <v>138</v>
      </c>
      <c r="H87" t="s">
        <v>197</v>
      </c>
      <c r="J87">
        <v>65</v>
      </c>
      <c r="L87">
        <v>28784.03</v>
      </c>
      <c r="R87" s="109">
        <v>45462</v>
      </c>
      <c r="S87" t="s">
        <v>138</v>
      </c>
      <c r="U87">
        <v>65</v>
      </c>
      <c r="AB87">
        <v>28784.03</v>
      </c>
    </row>
    <row r="88" spans="1:28" x14ac:dyDescent="0.25">
      <c r="A88" s="109">
        <v>45463</v>
      </c>
      <c r="B88" t="s">
        <v>294</v>
      </c>
      <c r="D88" t="s">
        <v>19</v>
      </c>
      <c r="F88">
        <v>2172</v>
      </c>
      <c r="L88">
        <v>30956.03</v>
      </c>
      <c r="R88" s="109">
        <v>45463</v>
      </c>
      <c r="S88" t="s">
        <v>294</v>
      </c>
      <c r="X88">
        <v>2172</v>
      </c>
      <c r="AB88">
        <v>30956.03</v>
      </c>
    </row>
    <row r="89" spans="1:28" x14ac:dyDescent="0.25">
      <c r="A89" s="109">
        <v>45463</v>
      </c>
      <c r="B89" t="s">
        <v>53</v>
      </c>
      <c r="H89" t="s">
        <v>197</v>
      </c>
      <c r="J89">
        <v>2000</v>
      </c>
      <c r="L89">
        <v>28956.03</v>
      </c>
      <c r="R89" s="109">
        <v>45463</v>
      </c>
      <c r="S89" t="s">
        <v>53</v>
      </c>
      <c r="U89">
        <v>2000</v>
      </c>
      <c r="AB89">
        <v>28956.03</v>
      </c>
    </row>
    <row r="90" spans="1:28" x14ac:dyDescent="0.25">
      <c r="A90" s="109">
        <v>45467</v>
      </c>
      <c r="B90" t="s">
        <v>54</v>
      </c>
      <c r="D90" t="s">
        <v>26</v>
      </c>
      <c r="F90">
        <v>25</v>
      </c>
      <c r="L90">
        <v>28981.03</v>
      </c>
      <c r="R90" s="109">
        <v>45467</v>
      </c>
      <c r="S90" t="s">
        <v>54</v>
      </c>
      <c r="X90">
        <v>25</v>
      </c>
      <c r="AB90">
        <v>28981.03</v>
      </c>
    </row>
    <row r="91" spans="1:28" x14ac:dyDescent="0.25">
      <c r="A91" s="109">
        <v>45474</v>
      </c>
      <c r="B91" t="s">
        <v>54</v>
      </c>
      <c r="D91" t="s">
        <v>26</v>
      </c>
      <c r="F91">
        <v>25</v>
      </c>
      <c r="L91">
        <v>29006.03</v>
      </c>
      <c r="R91" s="109">
        <v>45474</v>
      </c>
      <c r="S91" t="s">
        <v>54</v>
      </c>
      <c r="X91">
        <v>25</v>
      </c>
      <c r="AB91">
        <v>29006.03</v>
      </c>
    </row>
    <row r="92" spans="1:28" x14ac:dyDescent="0.25">
      <c r="A92" s="109">
        <v>45478</v>
      </c>
      <c r="B92" t="s">
        <v>63</v>
      </c>
      <c r="H92" t="s">
        <v>197</v>
      </c>
      <c r="J92">
        <v>52.35</v>
      </c>
      <c r="L92">
        <v>28953.68</v>
      </c>
      <c r="R92" s="109">
        <v>45478</v>
      </c>
      <c r="S92" t="s">
        <v>63</v>
      </c>
      <c r="U92">
        <v>52.35</v>
      </c>
      <c r="AB92">
        <v>28953.68</v>
      </c>
    </row>
    <row r="93" spans="1:28" x14ac:dyDescent="0.25">
      <c r="A93" s="109">
        <v>45481</v>
      </c>
      <c r="B93" t="s">
        <v>254</v>
      </c>
      <c r="H93" t="s">
        <v>197</v>
      </c>
      <c r="J93">
        <v>15.3</v>
      </c>
      <c r="L93">
        <v>28938.38</v>
      </c>
      <c r="R93" s="109">
        <v>45481</v>
      </c>
      <c r="S93" t="s">
        <v>254</v>
      </c>
      <c r="U93">
        <v>15.3</v>
      </c>
      <c r="AB93">
        <v>28938.38</v>
      </c>
    </row>
    <row r="94" spans="1:28" x14ac:dyDescent="0.25">
      <c r="A94" s="109">
        <v>45481</v>
      </c>
      <c r="B94" t="s">
        <v>266</v>
      </c>
      <c r="H94" t="s">
        <v>197</v>
      </c>
      <c r="J94">
        <v>15.59</v>
      </c>
      <c r="L94">
        <v>28922.79</v>
      </c>
      <c r="R94" s="109">
        <v>45481</v>
      </c>
      <c r="S94" t="s">
        <v>266</v>
      </c>
      <c r="U94">
        <v>15.59</v>
      </c>
      <c r="AB94">
        <v>28922.79</v>
      </c>
    </row>
    <row r="95" spans="1:28" x14ac:dyDescent="0.25">
      <c r="A95" s="109">
        <v>45482</v>
      </c>
      <c r="B95" t="s">
        <v>54</v>
      </c>
      <c r="D95" t="s">
        <v>26</v>
      </c>
      <c r="F95">
        <v>62.93</v>
      </c>
      <c r="L95">
        <v>28985.72</v>
      </c>
      <c r="R95" s="109">
        <v>45482</v>
      </c>
      <c r="S95" t="s">
        <v>54</v>
      </c>
      <c r="X95">
        <v>62.93</v>
      </c>
      <c r="AB95">
        <v>28985.72</v>
      </c>
    </row>
    <row r="96" spans="1:28" x14ac:dyDescent="0.25">
      <c r="A96" s="109">
        <v>45492</v>
      </c>
      <c r="B96" t="s">
        <v>295</v>
      </c>
      <c r="D96" t="s">
        <v>41</v>
      </c>
      <c r="F96">
        <v>10000</v>
      </c>
      <c r="L96">
        <v>38958.720000000001</v>
      </c>
      <c r="R96" s="109">
        <v>45492</v>
      </c>
      <c r="S96" t="s">
        <v>295</v>
      </c>
      <c r="X96">
        <v>10000</v>
      </c>
      <c r="AB96">
        <v>38958.720000000001</v>
      </c>
    </row>
    <row r="97" spans="1:28" x14ac:dyDescent="0.25">
      <c r="A97" s="109">
        <v>45492</v>
      </c>
      <c r="B97" t="s">
        <v>138</v>
      </c>
      <c r="H97" t="s">
        <v>197</v>
      </c>
      <c r="J97">
        <v>65</v>
      </c>
      <c r="L97">
        <v>38920.720000000001</v>
      </c>
      <c r="R97" s="109">
        <v>45492</v>
      </c>
      <c r="S97" t="s">
        <v>138</v>
      </c>
      <c r="U97">
        <v>65</v>
      </c>
      <c r="AB97">
        <v>38920.720000000001</v>
      </c>
    </row>
    <row r="98" spans="1:28" x14ac:dyDescent="0.25">
      <c r="A98" s="109">
        <v>45492</v>
      </c>
      <c r="B98" t="s">
        <v>54</v>
      </c>
      <c r="D98" t="s">
        <v>26</v>
      </c>
      <c r="F98">
        <v>25</v>
      </c>
      <c r="L98">
        <v>36969.69</v>
      </c>
      <c r="R98" s="109">
        <v>45492</v>
      </c>
      <c r="S98" t="s">
        <v>54</v>
      </c>
      <c r="X98">
        <v>25</v>
      </c>
      <c r="AB98">
        <v>36969.69</v>
      </c>
    </row>
    <row r="99" spans="1:28" x14ac:dyDescent="0.25">
      <c r="A99" s="109">
        <v>45495</v>
      </c>
      <c r="B99" t="s">
        <v>53</v>
      </c>
      <c r="H99" t="s">
        <v>197</v>
      </c>
      <c r="J99">
        <v>2000</v>
      </c>
      <c r="L99">
        <v>36954.720000000001</v>
      </c>
      <c r="R99" s="109">
        <v>45495</v>
      </c>
      <c r="S99" t="s">
        <v>53</v>
      </c>
      <c r="U99">
        <v>2000</v>
      </c>
      <c r="AB99">
        <v>36954.720000000001</v>
      </c>
    </row>
    <row r="100" spans="1:28" x14ac:dyDescent="0.25">
      <c r="A100" s="109">
        <v>45504</v>
      </c>
      <c r="B100" t="s">
        <v>54</v>
      </c>
      <c r="D100" t="s">
        <v>26</v>
      </c>
      <c r="F100">
        <v>23.97</v>
      </c>
      <c r="L100">
        <v>36939.69</v>
      </c>
      <c r="R100" s="109">
        <v>45504</v>
      </c>
      <c r="S100" t="s">
        <v>54</v>
      </c>
      <c r="X100">
        <v>23.97</v>
      </c>
      <c r="AB100">
        <v>36939.69</v>
      </c>
    </row>
    <row r="101" spans="1:28" x14ac:dyDescent="0.25">
      <c r="A101" s="109">
        <v>45505</v>
      </c>
      <c r="B101" t="s">
        <v>296</v>
      </c>
      <c r="H101" t="s">
        <v>197</v>
      </c>
      <c r="J101">
        <v>7</v>
      </c>
      <c r="L101">
        <v>36962.69</v>
      </c>
      <c r="R101" s="109">
        <v>45505</v>
      </c>
      <c r="S101" t="s">
        <v>296</v>
      </c>
      <c r="U101">
        <v>7</v>
      </c>
      <c r="AB101">
        <v>36962.69</v>
      </c>
    </row>
    <row r="102" spans="1:28" x14ac:dyDescent="0.25">
      <c r="A102" s="109">
        <v>45506</v>
      </c>
      <c r="B102" t="s">
        <v>297</v>
      </c>
      <c r="D102" t="s">
        <v>41</v>
      </c>
      <c r="F102">
        <v>3000</v>
      </c>
      <c r="L102">
        <v>39962.69</v>
      </c>
      <c r="R102" s="109">
        <v>45506</v>
      </c>
      <c r="S102" t="s">
        <v>297</v>
      </c>
      <c r="X102">
        <v>3000</v>
      </c>
      <c r="AB102">
        <v>39962.69</v>
      </c>
    </row>
    <row r="103" spans="1:28" x14ac:dyDescent="0.25">
      <c r="A103" s="109">
        <v>45509</v>
      </c>
      <c r="B103" t="s">
        <v>63</v>
      </c>
      <c r="H103" t="s">
        <v>197</v>
      </c>
      <c r="J103">
        <v>52.35</v>
      </c>
      <c r="L103">
        <v>39910.339999999997</v>
      </c>
      <c r="R103" s="109">
        <v>45509</v>
      </c>
      <c r="S103" t="s">
        <v>63</v>
      </c>
      <c r="U103">
        <v>52.35</v>
      </c>
      <c r="AB103">
        <v>39910.339999999997</v>
      </c>
    </row>
    <row r="104" spans="1:28" x14ac:dyDescent="0.25">
      <c r="A104" s="109">
        <v>45510</v>
      </c>
      <c r="B104" t="s">
        <v>180</v>
      </c>
      <c r="H104" t="s">
        <v>197</v>
      </c>
      <c r="J104">
        <v>15.3</v>
      </c>
      <c r="L104">
        <v>39895.040000000001</v>
      </c>
      <c r="R104" s="109">
        <v>45510</v>
      </c>
      <c r="S104" t="s">
        <v>180</v>
      </c>
      <c r="U104">
        <v>15.3</v>
      </c>
      <c r="AB104">
        <v>39895.040000000001</v>
      </c>
    </row>
    <row r="105" spans="1:28" x14ac:dyDescent="0.25">
      <c r="A105" s="109">
        <v>45510</v>
      </c>
      <c r="B105" t="s">
        <v>266</v>
      </c>
      <c r="H105" t="s">
        <v>197</v>
      </c>
      <c r="J105">
        <v>15.59</v>
      </c>
      <c r="L105">
        <v>39879.449999999997</v>
      </c>
      <c r="R105" s="109">
        <v>45510</v>
      </c>
      <c r="S105" t="s">
        <v>266</v>
      </c>
      <c r="U105">
        <v>15.59</v>
      </c>
      <c r="AB105">
        <v>39879.449999999997</v>
      </c>
    </row>
    <row r="106" spans="1:28" x14ac:dyDescent="0.25">
      <c r="A106" s="109">
        <v>45510</v>
      </c>
      <c r="B106" t="s">
        <v>298</v>
      </c>
      <c r="D106" t="s">
        <v>41</v>
      </c>
      <c r="F106">
        <v>3000</v>
      </c>
      <c r="L106">
        <v>42879.45</v>
      </c>
      <c r="R106" s="109">
        <v>45510</v>
      </c>
      <c r="S106" t="s">
        <v>298</v>
      </c>
      <c r="X106">
        <v>3000</v>
      </c>
      <c r="AB106">
        <v>42879.45</v>
      </c>
    </row>
    <row r="107" spans="1:28" x14ac:dyDescent="0.25">
      <c r="A107" s="109">
        <v>45512</v>
      </c>
      <c r="B107" t="s">
        <v>299</v>
      </c>
      <c r="H107" t="s">
        <v>197</v>
      </c>
      <c r="J107">
        <v>7</v>
      </c>
      <c r="L107">
        <v>42872.45</v>
      </c>
      <c r="R107" s="109">
        <v>45512</v>
      </c>
      <c r="S107" t="s">
        <v>299</v>
      </c>
      <c r="U107">
        <v>7</v>
      </c>
      <c r="AB107">
        <v>42872.45</v>
      </c>
    </row>
    <row r="108" spans="1:28" x14ac:dyDescent="0.25">
      <c r="A108" s="109">
        <v>45516</v>
      </c>
      <c r="B108" t="s">
        <v>150</v>
      </c>
      <c r="H108" t="s">
        <v>197</v>
      </c>
      <c r="J108">
        <v>359.98</v>
      </c>
      <c r="L108">
        <v>42512.47</v>
      </c>
      <c r="R108" s="109">
        <v>45516</v>
      </c>
      <c r="S108" t="s">
        <v>150</v>
      </c>
      <c r="U108">
        <v>359.98</v>
      </c>
      <c r="AB108">
        <v>42512.47</v>
      </c>
    </row>
    <row r="109" spans="1:28" x14ac:dyDescent="0.25">
      <c r="A109" s="109">
        <v>45519</v>
      </c>
      <c r="B109" t="s">
        <v>54</v>
      </c>
      <c r="D109" t="s">
        <v>26</v>
      </c>
      <c r="F109">
        <v>28.2</v>
      </c>
      <c r="L109">
        <v>42512.47</v>
      </c>
      <c r="R109" s="109">
        <v>45519</v>
      </c>
      <c r="S109" t="s">
        <v>54</v>
      </c>
      <c r="X109">
        <v>28.2</v>
      </c>
      <c r="AB109">
        <v>42512.47</v>
      </c>
    </row>
    <row r="110" spans="1:28" x14ac:dyDescent="0.25">
      <c r="A110" s="109">
        <v>45519</v>
      </c>
      <c r="B110" t="s">
        <v>300</v>
      </c>
      <c r="H110" t="s">
        <v>197</v>
      </c>
      <c r="J110">
        <v>360</v>
      </c>
      <c r="L110">
        <v>42540.67</v>
      </c>
      <c r="R110" s="109">
        <v>45519</v>
      </c>
      <c r="S110" t="s">
        <v>300</v>
      </c>
      <c r="U110">
        <v>360</v>
      </c>
      <c r="AB110">
        <v>42540.67</v>
      </c>
    </row>
    <row r="111" spans="1:28" x14ac:dyDescent="0.25">
      <c r="A111" s="109">
        <v>45523</v>
      </c>
      <c r="B111" t="s">
        <v>138</v>
      </c>
      <c r="H111" t="s">
        <v>197</v>
      </c>
      <c r="J111">
        <v>65</v>
      </c>
      <c r="L111">
        <v>42115.67</v>
      </c>
      <c r="R111" s="109">
        <v>45523</v>
      </c>
      <c r="S111" t="s">
        <v>138</v>
      </c>
      <c r="U111">
        <v>65</v>
      </c>
      <c r="AB111">
        <v>42115.67</v>
      </c>
    </row>
    <row r="112" spans="1:28" x14ac:dyDescent="0.25">
      <c r="A112" s="109">
        <v>45524</v>
      </c>
      <c r="B112" t="s">
        <v>53</v>
      </c>
      <c r="H112" t="s">
        <v>197</v>
      </c>
      <c r="J112">
        <v>2000</v>
      </c>
      <c r="L112">
        <v>40115.67</v>
      </c>
      <c r="R112" s="109">
        <v>45524</v>
      </c>
      <c r="S112" t="s">
        <v>53</v>
      </c>
      <c r="U112">
        <v>2000</v>
      </c>
      <c r="AB112">
        <v>40115.67</v>
      </c>
    </row>
    <row r="113" spans="1:28" x14ac:dyDescent="0.25">
      <c r="A113" s="109">
        <v>45524</v>
      </c>
      <c r="B113" t="s">
        <v>301</v>
      </c>
      <c r="D113" t="s">
        <v>41</v>
      </c>
      <c r="F113">
        <v>7423</v>
      </c>
      <c r="L113">
        <v>47538.67</v>
      </c>
      <c r="R113" s="109">
        <v>45524</v>
      </c>
      <c r="S113" t="s">
        <v>301</v>
      </c>
      <c r="X113">
        <v>7423</v>
      </c>
      <c r="AB113">
        <v>47538.67</v>
      </c>
    </row>
    <row r="114" spans="1:28" x14ac:dyDescent="0.25">
      <c r="A114" s="109">
        <v>45527</v>
      </c>
      <c r="B114" t="s">
        <v>268</v>
      </c>
      <c r="D114" t="s">
        <v>26</v>
      </c>
      <c r="F114">
        <v>75</v>
      </c>
      <c r="L114">
        <v>47613.67</v>
      </c>
      <c r="R114" s="109">
        <v>45527</v>
      </c>
      <c r="S114" t="s">
        <v>268</v>
      </c>
      <c r="X114">
        <v>75</v>
      </c>
      <c r="AB114">
        <v>47613.67</v>
      </c>
    </row>
    <row r="115" spans="1:28" x14ac:dyDescent="0.25">
      <c r="A115" s="109">
        <v>45531</v>
      </c>
      <c r="B115" t="s">
        <v>302</v>
      </c>
      <c r="D115" t="s">
        <v>26</v>
      </c>
      <c r="F115">
        <v>100</v>
      </c>
      <c r="L115">
        <v>47713.67</v>
      </c>
      <c r="R115" s="109">
        <v>45531</v>
      </c>
      <c r="S115" t="s">
        <v>302</v>
      </c>
      <c r="X115">
        <v>100</v>
      </c>
      <c r="AB115">
        <v>47713.67</v>
      </c>
    </row>
    <row r="116" spans="1:28" x14ac:dyDescent="0.25">
      <c r="A116" s="109">
        <v>45531</v>
      </c>
      <c r="B116" t="s">
        <v>303</v>
      </c>
      <c r="H116" t="s">
        <v>197</v>
      </c>
      <c r="J116">
        <v>90</v>
      </c>
      <c r="L116">
        <v>47623.67</v>
      </c>
      <c r="R116" s="109">
        <v>45531</v>
      </c>
      <c r="S116" t="s">
        <v>303</v>
      </c>
      <c r="U116">
        <v>90</v>
      </c>
      <c r="AB116">
        <v>47623.67</v>
      </c>
    </row>
    <row r="117" spans="1:28" x14ac:dyDescent="0.25">
      <c r="A117" s="109">
        <v>45537</v>
      </c>
      <c r="B117" t="s">
        <v>304</v>
      </c>
      <c r="D117" t="s">
        <v>19</v>
      </c>
      <c r="F117">
        <v>271.5</v>
      </c>
      <c r="L117">
        <v>47895.17</v>
      </c>
      <c r="R117" s="109">
        <v>45537</v>
      </c>
      <c r="S117" t="s">
        <v>304</v>
      </c>
      <c r="X117">
        <v>271.5</v>
      </c>
      <c r="AB117">
        <v>47895.17</v>
      </c>
    </row>
    <row r="118" spans="1:28" x14ac:dyDescent="0.25">
      <c r="A118" s="109">
        <v>45537</v>
      </c>
      <c r="B118" t="s">
        <v>347</v>
      </c>
      <c r="H118" t="s">
        <v>197</v>
      </c>
      <c r="J118">
        <v>600</v>
      </c>
      <c r="L118">
        <v>47295.17</v>
      </c>
      <c r="R118" s="109">
        <v>45537</v>
      </c>
      <c r="S118" t="s">
        <v>305</v>
      </c>
      <c r="U118">
        <v>600</v>
      </c>
      <c r="AB118">
        <v>47295.17</v>
      </c>
    </row>
    <row r="119" spans="1:28" x14ac:dyDescent="0.25">
      <c r="A119" s="109">
        <v>45537</v>
      </c>
      <c r="B119" t="s">
        <v>54</v>
      </c>
      <c r="D119" t="s">
        <v>26</v>
      </c>
      <c r="F119">
        <v>25</v>
      </c>
      <c r="L119">
        <v>47320.17</v>
      </c>
      <c r="R119" s="109">
        <v>45537</v>
      </c>
      <c r="S119" t="s">
        <v>54</v>
      </c>
      <c r="X119">
        <v>25</v>
      </c>
      <c r="AB119">
        <v>47320.17</v>
      </c>
    </row>
    <row r="120" spans="1:28" x14ac:dyDescent="0.25">
      <c r="A120" s="109">
        <v>45540</v>
      </c>
      <c r="B120" t="s">
        <v>63</v>
      </c>
      <c r="H120" t="s">
        <v>197</v>
      </c>
      <c r="J120">
        <v>52.35</v>
      </c>
      <c r="L120">
        <v>47267.82</v>
      </c>
      <c r="R120" s="109">
        <v>45540</v>
      </c>
      <c r="S120" t="s">
        <v>63</v>
      </c>
      <c r="U120">
        <v>52.35</v>
      </c>
      <c r="AB120">
        <v>47267.82</v>
      </c>
    </row>
    <row r="121" spans="1:28" x14ac:dyDescent="0.25">
      <c r="A121" s="109">
        <v>45541</v>
      </c>
      <c r="B121" t="s">
        <v>180</v>
      </c>
      <c r="H121" t="s">
        <v>197</v>
      </c>
      <c r="J121">
        <v>15.3</v>
      </c>
      <c r="L121">
        <v>47252.52</v>
      </c>
      <c r="R121" s="109">
        <v>45541</v>
      </c>
      <c r="S121" t="s">
        <v>180</v>
      </c>
      <c r="U121">
        <v>15.3</v>
      </c>
      <c r="AB121">
        <v>47252.52</v>
      </c>
    </row>
    <row r="122" spans="1:28" x14ac:dyDescent="0.25">
      <c r="A122" s="109">
        <v>45541</v>
      </c>
      <c r="B122" t="s">
        <v>266</v>
      </c>
      <c r="H122" t="s">
        <v>197</v>
      </c>
      <c r="J122">
        <v>15.59</v>
      </c>
      <c r="L122">
        <v>47236.93</v>
      </c>
      <c r="R122" s="109">
        <v>45541</v>
      </c>
      <c r="S122" t="s">
        <v>266</v>
      </c>
      <c r="U122">
        <v>15.59</v>
      </c>
      <c r="AB122">
        <v>47236.93</v>
      </c>
    </row>
    <row r="123" spans="1:28" x14ac:dyDescent="0.25">
      <c r="A123" s="109">
        <v>45541</v>
      </c>
      <c r="B123" t="s">
        <v>306</v>
      </c>
      <c r="H123" t="s">
        <v>197</v>
      </c>
      <c r="J123">
        <v>400</v>
      </c>
      <c r="L123">
        <v>46836.93</v>
      </c>
      <c r="R123" s="109">
        <v>45541</v>
      </c>
      <c r="S123" t="s">
        <v>306</v>
      </c>
      <c r="U123">
        <v>400</v>
      </c>
      <c r="AB123">
        <v>46836.93</v>
      </c>
    </row>
    <row r="124" spans="1:28" x14ac:dyDescent="0.25">
      <c r="A124" s="109">
        <v>45546</v>
      </c>
      <c r="B124" t="s">
        <v>307</v>
      </c>
      <c r="H124" t="s">
        <v>197</v>
      </c>
      <c r="J124">
        <v>250.99</v>
      </c>
      <c r="L124">
        <v>46585.99</v>
      </c>
      <c r="R124" s="109">
        <v>45546</v>
      </c>
      <c r="S124" t="s">
        <v>307</v>
      </c>
      <c r="U124">
        <v>250.99</v>
      </c>
      <c r="AB124">
        <v>46585.99</v>
      </c>
    </row>
    <row r="125" spans="1:28" x14ac:dyDescent="0.25">
      <c r="A125" s="109">
        <v>45553</v>
      </c>
      <c r="B125" t="s">
        <v>54</v>
      </c>
      <c r="D125" t="s">
        <v>26</v>
      </c>
      <c r="F125">
        <v>10.08</v>
      </c>
      <c r="L125">
        <v>46596.02</v>
      </c>
      <c r="R125" s="109">
        <v>45553</v>
      </c>
      <c r="S125" t="s">
        <v>54</v>
      </c>
      <c r="X125">
        <v>10.08</v>
      </c>
      <c r="AB125">
        <v>46596.02</v>
      </c>
    </row>
    <row r="126" spans="1:28" x14ac:dyDescent="0.25">
      <c r="A126" s="109">
        <v>45554</v>
      </c>
      <c r="B126" t="s">
        <v>139</v>
      </c>
      <c r="H126" t="s">
        <v>197</v>
      </c>
      <c r="J126">
        <v>65</v>
      </c>
      <c r="L126">
        <v>46531.02</v>
      </c>
      <c r="R126" s="109">
        <v>45554</v>
      </c>
      <c r="S126" t="s">
        <v>139</v>
      </c>
      <c r="U126">
        <v>65</v>
      </c>
      <c r="AB126">
        <v>46531.02</v>
      </c>
    </row>
    <row r="127" spans="1:28" x14ac:dyDescent="0.25">
      <c r="A127" s="109">
        <v>45555</v>
      </c>
      <c r="B127" t="s">
        <v>308</v>
      </c>
      <c r="H127" t="s">
        <v>197</v>
      </c>
      <c r="J127">
        <v>432</v>
      </c>
      <c r="L127">
        <v>46099.02</v>
      </c>
      <c r="R127" s="109">
        <v>45555</v>
      </c>
      <c r="S127" t="s">
        <v>308</v>
      </c>
      <c r="U127">
        <v>432</v>
      </c>
      <c r="AB127">
        <v>46099.02</v>
      </c>
    </row>
    <row r="128" spans="1:28" x14ac:dyDescent="0.25">
      <c r="A128" s="109">
        <v>45555</v>
      </c>
      <c r="B128" t="s">
        <v>263</v>
      </c>
      <c r="H128" t="s">
        <v>197</v>
      </c>
      <c r="J128">
        <v>2000</v>
      </c>
      <c r="L128">
        <v>44099.02</v>
      </c>
      <c r="R128" s="109">
        <v>45555</v>
      </c>
      <c r="S128" t="s">
        <v>263</v>
      </c>
      <c r="U128">
        <v>2000</v>
      </c>
      <c r="AB128">
        <v>44099.02</v>
      </c>
    </row>
    <row r="129" spans="1:28" x14ac:dyDescent="0.25">
      <c r="A129" s="109">
        <v>45561</v>
      </c>
      <c r="B129" t="s">
        <v>54</v>
      </c>
      <c r="D129" t="s">
        <v>26</v>
      </c>
      <c r="F129">
        <v>18.690000000000001</v>
      </c>
      <c r="L129">
        <v>44117.71</v>
      </c>
      <c r="R129" s="109">
        <v>45561</v>
      </c>
      <c r="S129" t="s">
        <v>54</v>
      </c>
      <c r="X129">
        <v>18.690000000000001</v>
      </c>
      <c r="AB129">
        <v>44117.71</v>
      </c>
    </row>
    <row r="130" spans="1:28" x14ac:dyDescent="0.25">
      <c r="A130" s="109">
        <v>45561</v>
      </c>
      <c r="B130" t="s">
        <v>309</v>
      </c>
      <c r="D130" t="s">
        <v>41</v>
      </c>
      <c r="F130">
        <v>1000</v>
      </c>
      <c r="L130">
        <v>45117.71</v>
      </c>
      <c r="R130" s="109">
        <v>45561</v>
      </c>
      <c r="S130" t="s">
        <v>309</v>
      </c>
      <c r="X130">
        <v>1000</v>
      </c>
      <c r="AB130">
        <v>45117.71</v>
      </c>
    </row>
    <row r="131" spans="1:28" x14ac:dyDescent="0.25">
      <c r="A131" s="109">
        <v>45562</v>
      </c>
      <c r="B131" t="s">
        <v>262</v>
      </c>
      <c r="H131" t="s">
        <v>197</v>
      </c>
      <c r="J131">
        <v>39</v>
      </c>
      <c r="L131">
        <v>45078.71</v>
      </c>
      <c r="R131" s="109">
        <v>45562</v>
      </c>
      <c r="S131" t="s">
        <v>262</v>
      </c>
      <c r="U131">
        <v>39</v>
      </c>
      <c r="AB131">
        <v>45078.71</v>
      </c>
    </row>
    <row r="132" spans="1:28" x14ac:dyDescent="0.25">
      <c r="A132" s="109">
        <v>34607</v>
      </c>
      <c r="B132" t="s">
        <v>54</v>
      </c>
      <c r="D132" t="s">
        <v>26</v>
      </c>
      <c r="F132">
        <v>25</v>
      </c>
      <c r="L132">
        <v>45103.71</v>
      </c>
      <c r="R132" s="109">
        <v>34607</v>
      </c>
      <c r="S132" t="s">
        <v>54</v>
      </c>
      <c r="X132">
        <v>25</v>
      </c>
      <c r="AB132">
        <v>45103.71</v>
      </c>
    </row>
    <row r="133" spans="1:28" x14ac:dyDescent="0.25">
      <c r="A133" s="109">
        <v>45567</v>
      </c>
      <c r="B133" t="s">
        <v>256</v>
      </c>
      <c r="H133" t="s">
        <v>197</v>
      </c>
      <c r="J133">
        <v>600</v>
      </c>
      <c r="L133">
        <v>44503.71</v>
      </c>
      <c r="R133" s="109">
        <v>45567</v>
      </c>
      <c r="S133" t="s">
        <v>256</v>
      </c>
      <c r="U133">
        <v>600</v>
      </c>
      <c r="AB133">
        <v>44503.71</v>
      </c>
    </row>
    <row r="134" spans="1:28" x14ac:dyDescent="0.25">
      <c r="A134" s="109">
        <v>45568</v>
      </c>
      <c r="B134" t="s">
        <v>310</v>
      </c>
      <c r="H134" t="s">
        <v>197</v>
      </c>
      <c r="J134">
        <v>1010.5</v>
      </c>
      <c r="L134">
        <v>43493.21</v>
      </c>
      <c r="R134" s="109">
        <v>45568</v>
      </c>
      <c r="S134" t="s">
        <v>310</v>
      </c>
      <c r="U134">
        <v>1010.5</v>
      </c>
      <c r="AB134">
        <v>43493.21</v>
      </c>
    </row>
    <row r="135" spans="1:28" x14ac:dyDescent="0.25">
      <c r="A135" s="109">
        <v>45569</v>
      </c>
      <c r="B135" t="s">
        <v>63</v>
      </c>
      <c r="H135" t="s">
        <v>197</v>
      </c>
      <c r="J135">
        <v>52.35</v>
      </c>
      <c r="L135">
        <v>43440.86</v>
      </c>
      <c r="R135" s="109">
        <v>45569</v>
      </c>
      <c r="S135" t="s">
        <v>63</v>
      </c>
      <c r="U135">
        <v>52.35</v>
      </c>
      <c r="AB135">
        <v>43440.86</v>
      </c>
    </row>
    <row r="136" spans="1:28" x14ac:dyDescent="0.25">
      <c r="A136" s="109">
        <v>45569</v>
      </c>
      <c r="B136" t="s">
        <v>311</v>
      </c>
      <c r="H136" t="s">
        <v>197</v>
      </c>
      <c r="J136">
        <v>400</v>
      </c>
      <c r="L136">
        <v>43040.86</v>
      </c>
      <c r="R136" s="109">
        <v>45569</v>
      </c>
      <c r="S136" t="s">
        <v>311</v>
      </c>
      <c r="U136">
        <v>400</v>
      </c>
      <c r="AB136">
        <v>43040.86</v>
      </c>
    </row>
    <row r="137" spans="1:28" x14ac:dyDescent="0.25">
      <c r="A137" s="109">
        <v>45572</v>
      </c>
      <c r="B137" t="s">
        <v>180</v>
      </c>
      <c r="H137" t="s">
        <v>197</v>
      </c>
      <c r="J137">
        <v>15.3</v>
      </c>
      <c r="L137">
        <v>43025.56</v>
      </c>
      <c r="R137" s="109">
        <v>45572</v>
      </c>
      <c r="S137" t="s">
        <v>180</v>
      </c>
      <c r="U137">
        <v>15.3</v>
      </c>
      <c r="AB137">
        <v>43025.56</v>
      </c>
    </row>
    <row r="138" spans="1:28" x14ac:dyDescent="0.25">
      <c r="A138" s="109">
        <v>45572</v>
      </c>
      <c r="B138" t="s">
        <v>266</v>
      </c>
      <c r="H138" t="s">
        <v>197</v>
      </c>
      <c r="J138">
        <v>15.59</v>
      </c>
      <c r="L138">
        <v>43009.97</v>
      </c>
      <c r="R138" s="109">
        <v>45572</v>
      </c>
      <c r="S138" t="s">
        <v>266</v>
      </c>
      <c r="U138">
        <v>15.59</v>
      </c>
      <c r="AB138">
        <v>43009.97</v>
      </c>
    </row>
    <row r="139" spans="1:28" x14ac:dyDescent="0.25">
      <c r="A139" s="109">
        <v>45572</v>
      </c>
      <c r="B139" t="s">
        <v>312</v>
      </c>
      <c r="H139" t="s">
        <v>197</v>
      </c>
      <c r="J139">
        <v>3.76</v>
      </c>
      <c r="L139">
        <v>43006.21</v>
      </c>
      <c r="R139" s="109">
        <v>45572</v>
      </c>
      <c r="S139" t="s">
        <v>312</v>
      </c>
      <c r="U139">
        <v>3.76</v>
      </c>
      <c r="AB139">
        <v>43006.21</v>
      </c>
    </row>
    <row r="140" spans="1:28" x14ac:dyDescent="0.25">
      <c r="A140" s="109">
        <v>45576</v>
      </c>
      <c r="B140" t="s">
        <v>313</v>
      </c>
      <c r="D140" t="s">
        <v>19</v>
      </c>
      <c r="F140">
        <v>327.05</v>
      </c>
      <c r="L140">
        <v>43333.26</v>
      </c>
      <c r="R140" s="109">
        <v>45576</v>
      </c>
      <c r="S140" t="s">
        <v>313</v>
      </c>
      <c r="X140">
        <v>327.05</v>
      </c>
      <c r="AB140">
        <v>43333.26</v>
      </c>
    </row>
    <row r="141" spans="1:28" x14ac:dyDescent="0.25">
      <c r="A141" s="109">
        <v>45586</v>
      </c>
      <c r="B141" t="s">
        <v>314</v>
      </c>
      <c r="H141" t="s">
        <v>197</v>
      </c>
      <c r="J141">
        <v>327.05</v>
      </c>
      <c r="L141">
        <v>43006.21</v>
      </c>
      <c r="R141" s="109">
        <v>45586</v>
      </c>
      <c r="S141" t="s">
        <v>314</v>
      </c>
      <c r="U141">
        <v>327.05</v>
      </c>
      <c r="AB141">
        <v>43006.21</v>
      </c>
    </row>
    <row r="142" spans="1:28" x14ac:dyDescent="0.25">
      <c r="A142" s="109">
        <v>45586</v>
      </c>
      <c r="B142" t="s">
        <v>315</v>
      </c>
      <c r="H142" t="s">
        <v>197</v>
      </c>
      <c r="J142">
        <v>936</v>
      </c>
      <c r="L142">
        <v>42070.21</v>
      </c>
      <c r="R142" s="109">
        <v>45586</v>
      </c>
      <c r="S142" t="s">
        <v>315</v>
      </c>
      <c r="U142">
        <v>936</v>
      </c>
      <c r="AB142">
        <v>42070.21</v>
      </c>
    </row>
    <row r="143" spans="1:28" x14ac:dyDescent="0.25">
      <c r="A143" s="109">
        <v>45586</v>
      </c>
      <c r="B143" t="s">
        <v>263</v>
      </c>
      <c r="H143" t="s">
        <v>197</v>
      </c>
      <c r="J143">
        <v>1923.84</v>
      </c>
      <c r="L143">
        <v>40146.370000000003</v>
      </c>
      <c r="R143" s="109">
        <v>45586</v>
      </c>
      <c r="S143" t="s">
        <v>263</v>
      </c>
      <c r="U143">
        <v>1923.84</v>
      </c>
      <c r="AB143">
        <v>40146.370000000003</v>
      </c>
    </row>
    <row r="144" spans="1:28" x14ac:dyDescent="0.25">
      <c r="A144" s="109">
        <v>45586</v>
      </c>
      <c r="B144" t="s">
        <v>139</v>
      </c>
      <c r="H144" t="s">
        <v>197</v>
      </c>
      <c r="J144">
        <v>64.959999999999994</v>
      </c>
      <c r="L144">
        <v>40081.410000000003</v>
      </c>
      <c r="R144" s="109">
        <v>45586</v>
      </c>
      <c r="S144" t="s">
        <v>139</v>
      </c>
      <c r="U144">
        <v>64.959999999999994</v>
      </c>
      <c r="AB144">
        <v>40081.410000000003</v>
      </c>
    </row>
    <row r="145" spans="1:28" x14ac:dyDescent="0.25">
      <c r="A145" s="109">
        <v>45586</v>
      </c>
      <c r="B145" t="s">
        <v>316</v>
      </c>
      <c r="H145" t="s">
        <v>197</v>
      </c>
      <c r="J145">
        <v>76.16</v>
      </c>
      <c r="L145">
        <v>40005.25</v>
      </c>
      <c r="R145" s="109">
        <v>45586</v>
      </c>
      <c r="S145" t="s">
        <v>316</v>
      </c>
      <c r="U145">
        <v>76.16</v>
      </c>
      <c r="AB145">
        <v>40005.25</v>
      </c>
    </row>
    <row r="146" spans="1:28" x14ac:dyDescent="0.25">
      <c r="A146" s="109">
        <v>41944</v>
      </c>
      <c r="B146" t="s">
        <v>54</v>
      </c>
      <c r="D146" t="s">
        <v>26</v>
      </c>
      <c r="F146">
        <v>25</v>
      </c>
      <c r="L146">
        <v>40030.25</v>
      </c>
      <c r="R146" s="109">
        <v>41944</v>
      </c>
      <c r="S146" t="s">
        <v>54</v>
      </c>
      <c r="X146">
        <v>25</v>
      </c>
      <c r="AB146">
        <v>40030.25</v>
      </c>
    </row>
    <row r="147" spans="1:28" x14ac:dyDescent="0.25">
      <c r="A147" s="109">
        <v>45600</v>
      </c>
      <c r="B147" t="s">
        <v>256</v>
      </c>
      <c r="H147" t="s">
        <v>197</v>
      </c>
      <c r="J147">
        <v>600</v>
      </c>
      <c r="L147">
        <v>39395.379999999997</v>
      </c>
      <c r="R147" s="109">
        <v>45600</v>
      </c>
      <c r="S147" t="s">
        <v>256</v>
      </c>
      <c r="U147">
        <v>600</v>
      </c>
      <c r="AB147">
        <v>39395.379999999997</v>
      </c>
    </row>
    <row r="148" spans="1:28" x14ac:dyDescent="0.25">
      <c r="A148" s="109">
        <v>45601</v>
      </c>
      <c r="B148" t="s">
        <v>317</v>
      </c>
      <c r="H148" t="s">
        <v>197</v>
      </c>
      <c r="J148">
        <v>34.869999999999997</v>
      </c>
      <c r="L148">
        <v>39395.379999999997</v>
      </c>
      <c r="R148" s="109">
        <v>45601</v>
      </c>
      <c r="S148" t="s">
        <v>317</v>
      </c>
      <c r="U148">
        <v>34.869999999999997</v>
      </c>
      <c r="AB148">
        <v>39395.379999999997</v>
      </c>
    </row>
    <row r="149" spans="1:28" x14ac:dyDescent="0.25">
      <c r="A149" s="109">
        <v>45601</v>
      </c>
      <c r="B149" t="s">
        <v>63</v>
      </c>
      <c r="H149" t="s">
        <v>197</v>
      </c>
      <c r="J149">
        <v>52.35</v>
      </c>
      <c r="L149">
        <v>39343.03</v>
      </c>
      <c r="R149" s="109">
        <v>45601</v>
      </c>
      <c r="S149" t="s">
        <v>63</v>
      </c>
      <c r="U149">
        <v>52.35</v>
      </c>
      <c r="AB149">
        <v>39343.03</v>
      </c>
    </row>
    <row r="150" spans="1:28" x14ac:dyDescent="0.25">
      <c r="A150" s="109">
        <v>45601</v>
      </c>
      <c r="B150" t="s">
        <v>318</v>
      </c>
      <c r="H150" t="s">
        <v>197</v>
      </c>
      <c r="J150">
        <v>400</v>
      </c>
      <c r="L150">
        <v>38934.03</v>
      </c>
      <c r="R150" s="109">
        <v>45601</v>
      </c>
      <c r="S150" t="s">
        <v>318</v>
      </c>
      <c r="U150">
        <v>400</v>
      </c>
      <c r="AB150">
        <v>38934.03</v>
      </c>
    </row>
    <row r="151" spans="1:28" x14ac:dyDescent="0.25">
      <c r="A151" s="109">
        <v>45602</v>
      </c>
      <c r="B151" t="s">
        <v>180</v>
      </c>
      <c r="H151" t="s">
        <v>197</v>
      </c>
      <c r="J151">
        <v>15.3</v>
      </c>
      <c r="L151">
        <v>38927.730000000003</v>
      </c>
      <c r="R151" s="109">
        <v>45602</v>
      </c>
      <c r="S151" t="s">
        <v>180</v>
      </c>
      <c r="U151">
        <v>15.3</v>
      </c>
      <c r="AB151">
        <v>38927.730000000003</v>
      </c>
    </row>
    <row r="152" spans="1:28" x14ac:dyDescent="0.25">
      <c r="A152" s="109">
        <v>45602</v>
      </c>
      <c r="B152" t="s">
        <v>266</v>
      </c>
      <c r="H152" t="s">
        <v>197</v>
      </c>
      <c r="J152">
        <v>15.59</v>
      </c>
      <c r="L152">
        <v>38012.14</v>
      </c>
      <c r="R152" s="109">
        <v>45602</v>
      </c>
      <c r="S152" t="s">
        <v>266</v>
      </c>
      <c r="U152">
        <v>15.59</v>
      </c>
      <c r="AB152">
        <v>38012.14</v>
      </c>
    </row>
    <row r="153" spans="1:28" x14ac:dyDescent="0.25">
      <c r="A153" s="109">
        <v>45614</v>
      </c>
      <c r="B153" t="s">
        <v>316</v>
      </c>
      <c r="H153" t="s">
        <v>197</v>
      </c>
      <c r="J153">
        <v>76.16</v>
      </c>
      <c r="L153">
        <v>38835.980000000003</v>
      </c>
      <c r="R153" s="109">
        <v>45614</v>
      </c>
      <c r="S153" t="s">
        <v>316</v>
      </c>
      <c r="U153">
        <v>76.16</v>
      </c>
      <c r="AB153">
        <v>38835.980000000003</v>
      </c>
    </row>
    <row r="154" spans="1:28" x14ac:dyDescent="0.25">
      <c r="A154" s="109">
        <v>45615</v>
      </c>
      <c r="B154" t="s">
        <v>319</v>
      </c>
      <c r="D154" t="s">
        <v>41</v>
      </c>
      <c r="F154">
        <v>1248</v>
      </c>
      <c r="L154">
        <v>40083.980000000003</v>
      </c>
      <c r="R154" s="109">
        <v>45615</v>
      </c>
      <c r="S154" t="s">
        <v>319</v>
      </c>
      <c r="X154">
        <v>1248</v>
      </c>
      <c r="AB154">
        <v>40083.980000000003</v>
      </c>
    </row>
    <row r="155" spans="1:28" x14ac:dyDescent="0.25">
      <c r="A155" s="109">
        <v>45615</v>
      </c>
      <c r="B155" t="s">
        <v>138</v>
      </c>
      <c r="H155" t="s">
        <v>197</v>
      </c>
      <c r="J155">
        <v>28.5</v>
      </c>
      <c r="L155">
        <v>40055.480000000003</v>
      </c>
      <c r="R155" s="109">
        <v>45615</v>
      </c>
      <c r="S155" t="s">
        <v>138</v>
      </c>
      <c r="U155">
        <v>28.5</v>
      </c>
      <c r="AB155">
        <v>40055.480000000003</v>
      </c>
    </row>
    <row r="156" spans="1:28" x14ac:dyDescent="0.25">
      <c r="A156" s="109">
        <v>45615</v>
      </c>
      <c r="B156" t="s">
        <v>320</v>
      </c>
      <c r="H156" t="s">
        <v>197</v>
      </c>
      <c r="J156">
        <v>1000</v>
      </c>
      <c r="L156">
        <v>39055.480000000003</v>
      </c>
      <c r="R156" s="109">
        <v>45615</v>
      </c>
      <c r="S156" t="s">
        <v>320</v>
      </c>
      <c r="U156">
        <v>1000</v>
      </c>
      <c r="AB156">
        <v>39055.480000000003</v>
      </c>
    </row>
    <row r="157" spans="1:28" x14ac:dyDescent="0.25">
      <c r="A157" s="109">
        <v>45616</v>
      </c>
      <c r="B157" t="s">
        <v>315</v>
      </c>
      <c r="H157" t="s">
        <v>197</v>
      </c>
      <c r="J157">
        <v>936</v>
      </c>
      <c r="L157">
        <v>38119.480000000003</v>
      </c>
      <c r="R157" s="109">
        <v>45616</v>
      </c>
      <c r="S157" t="s">
        <v>315</v>
      </c>
      <c r="U157">
        <v>936</v>
      </c>
      <c r="AB157">
        <v>38119.480000000003</v>
      </c>
    </row>
    <row r="158" spans="1:28" x14ac:dyDescent="0.25">
      <c r="A158" s="109">
        <v>45616</v>
      </c>
      <c r="B158" t="s">
        <v>263</v>
      </c>
      <c r="H158" t="s">
        <v>197</v>
      </c>
      <c r="J158">
        <v>1923.84</v>
      </c>
      <c r="L158">
        <v>36195.64</v>
      </c>
      <c r="R158" s="109">
        <v>45616</v>
      </c>
      <c r="S158" t="s">
        <v>263</v>
      </c>
      <c r="U158">
        <v>1923.84</v>
      </c>
      <c r="AB158">
        <v>36195.64</v>
      </c>
    </row>
    <row r="159" spans="1:28" x14ac:dyDescent="0.25">
      <c r="A159" s="109">
        <v>45623</v>
      </c>
      <c r="B159" t="s">
        <v>321</v>
      </c>
      <c r="H159" t="s">
        <v>197</v>
      </c>
      <c r="J159">
        <v>505.17</v>
      </c>
      <c r="L159">
        <v>35690.47</v>
      </c>
      <c r="R159" s="109">
        <v>45623</v>
      </c>
      <c r="S159" t="s">
        <v>321</v>
      </c>
      <c r="U159">
        <v>505.17</v>
      </c>
      <c r="AB159">
        <v>35690.47</v>
      </c>
    </row>
    <row r="160" spans="1:28" x14ac:dyDescent="0.25">
      <c r="A160" s="109">
        <v>45623</v>
      </c>
      <c r="B160" t="s">
        <v>321</v>
      </c>
      <c r="H160" t="s">
        <v>197</v>
      </c>
      <c r="J160">
        <v>391.86</v>
      </c>
      <c r="L160">
        <v>35298.61</v>
      </c>
      <c r="R160" s="109">
        <v>45623</v>
      </c>
      <c r="S160" t="s">
        <v>321</v>
      </c>
      <c r="U160">
        <v>391.86</v>
      </c>
      <c r="AB160">
        <v>35298.61</v>
      </c>
    </row>
    <row r="161" spans="1:28" x14ac:dyDescent="0.25">
      <c r="A161" s="109">
        <v>45625</v>
      </c>
      <c r="B161" t="s">
        <v>322</v>
      </c>
      <c r="H161" t="s">
        <v>197</v>
      </c>
      <c r="J161">
        <v>400</v>
      </c>
      <c r="L161">
        <v>34898.61</v>
      </c>
      <c r="R161" s="109">
        <v>45625</v>
      </c>
      <c r="S161" t="s">
        <v>322</v>
      </c>
      <c r="U161">
        <v>400</v>
      </c>
      <c r="AB161">
        <v>34898.61</v>
      </c>
    </row>
    <row r="162" spans="1:28" x14ac:dyDescent="0.25">
      <c r="A162" s="109">
        <v>45625</v>
      </c>
      <c r="B162" t="s">
        <v>54</v>
      </c>
      <c r="D162" t="s">
        <v>26</v>
      </c>
      <c r="F162">
        <v>101.47</v>
      </c>
      <c r="L162">
        <v>35000.080000000002</v>
      </c>
      <c r="R162" s="109">
        <v>45625</v>
      </c>
      <c r="S162" t="s">
        <v>54</v>
      </c>
      <c r="X162">
        <v>101.47</v>
      </c>
      <c r="AB162">
        <v>35000.080000000002</v>
      </c>
    </row>
    <row r="163" spans="1:28" x14ac:dyDescent="0.25">
      <c r="A163" s="109">
        <v>45628</v>
      </c>
      <c r="B163" t="s">
        <v>264</v>
      </c>
      <c r="H163" t="s">
        <v>197</v>
      </c>
      <c r="J163">
        <v>600</v>
      </c>
      <c r="L163">
        <v>34400.080000000002</v>
      </c>
      <c r="R163" s="109">
        <v>45628</v>
      </c>
      <c r="S163" t="s">
        <v>264</v>
      </c>
      <c r="U163">
        <v>600</v>
      </c>
      <c r="AB163">
        <v>34400.080000000002</v>
      </c>
    </row>
    <row r="164" spans="1:28" x14ac:dyDescent="0.25">
      <c r="A164" s="109">
        <v>45632</v>
      </c>
      <c r="B164" t="s">
        <v>180</v>
      </c>
      <c r="H164" t="s">
        <v>197</v>
      </c>
      <c r="J164">
        <v>15.3</v>
      </c>
      <c r="L164">
        <v>34384.78</v>
      </c>
      <c r="R164" s="109">
        <v>45632</v>
      </c>
      <c r="S164" t="s">
        <v>180</v>
      </c>
      <c r="U164">
        <v>15.3</v>
      </c>
      <c r="AB164">
        <v>34384.78</v>
      </c>
    </row>
    <row r="165" spans="1:28" x14ac:dyDescent="0.25">
      <c r="A165" s="109">
        <v>45632</v>
      </c>
      <c r="B165" t="s">
        <v>266</v>
      </c>
      <c r="H165" t="s">
        <v>197</v>
      </c>
      <c r="J165">
        <v>15.59</v>
      </c>
      <c r="L165">
        <v>34369.19</v>
      </c>
      <c r="R165" s="109">
        <v>45632</v>
      </c>
      <c r="S165" t="s">
        <v>266</v>
      </c>
      <c r="U165">
        <v>15.59</v>
      </c>
      <c r="AB165">
        <v>34369.19</v>
      </c>
    </row>
    <row r="166" spans="1:28" x14ac:dyDescent="0.25">
      <c r="A166" s="109">
        <v>45636</v>
      </c>
      <c r="B166" t="s">
        <v>262</v>
      </c>
      <c r="H166" t="s">
        <v>197</v>
      </c>
      <c r="J166">
        <v>39</v>
      </c>
      <c r="L166">
        <v>34330.19</v>
      </c>
      <c r="R166" s="109">
        <v>45636</v>
      </c>
      <c r="S166" t="s">
        <v>262</v>
      </c>
      <c r="U166">
        <v>39</v>
      </c>
      <c r="AB166">
        <v>34330.19</v>
      </c>
    </row>
    <row r="167" spans="1:28" x14ac:dyDescent="0.25">
      <c r="A167" s="109">
        <v>45637</v>
      </c>
      <c r="B167" t="s">
        <v>323</v>
      </c>
      <c r="H167" t="s">
        <v>197</v>
      </c>
      <c r="J167">
        <v>150</v>
      </c>
      <c r="L167">
        <v>34180.19</v>
      </c>
      <c r="R167" s="109">
        <v>45637</v>
      </c>
      <c r="S167" t="s">
        <v>323</v>
      </c>
      <c r="U167">
        <v>150</v>
      </c>
      <c r="AB167">
        <v>34180.19</v>
      </c>
    </row>
    <row r="168" spans="1:28" x14ac:dyDescent="0.25">
      <c r="A168" s="109">
        <v>45642</v>
      </c>
      <c r="B168" t="s">
        <v>54</v>
      </c>
      <c r="D168" t="s">
        <v>26</v>
      </c>
      <c r="F168">
        <v>48.37</v>
      </c>
      <c r="L168">
        <v>34228.559999999998</v>
      </c>
      <c r="R168" s="109">
        <v>45642</v>
      </c>
      <c r="S168" t="s">
        <v>54</v>
      </c>
      <c r="X168">
        <v>48.37</v>
      </c>
      <c r="AB168">
        <v>34228.559999999998</v>
      </c>
    </row>
    <row r="169" spans="1:28" x14ac:dyDescent="0.25">
      <c r="A169" s="109">
        <v>45642</v>
      </c>
      <c r="B169" t="s">
        <v>324</v>
      </c>
      <c r="D169" t="s">
        <v>19</v>
      </c>
      <c r="F169">
        <v>571</v>
      </c>
      <c r="L169">
        <v>34799.56</v>
      </c>
      <c r="R169" s="109">
        <v>45642</v>
      </c>
      <c r="S169" t="s">
        <v>324</v>
      </c>
      <c r="X169">
        <v>571</v>
      </c>
      <c r="AB169">
        <v>34799.56</v>
      </c>
    </row>
    <row r="170" spans="1:28" x14ac:dyDescent="0.25">
      <c r="A170" s="109">
        <v>45643</v>
      </c>
      <c r="B170" t="s">
        <v>54</v>
      </c>
      <c r="D170" t="s">
        <v>26</v>
      </c>
      <c r="F170">
        <v>25</v>
      </c>
      <c r="L170">
        <v>34824.559999999998</v>
      </c>
      <c r="R170" s="109">
        <v>45643</v>
      </c>
      <c r="S170" t="s">
        <v>54</v>
      </c>
      <c r="X170">
        <v>25</v>
      </c>
      <c r="AB170">
        <v>34824.559999999998</v>
      </c>
    </row>
    <row r="171" spans="1:28" x14ac:dyDescent="0.25">
      <c r="A171" s="109">
        <v>45644</v>
      </c>
      <c r="B171" t="s">
        <v>325</v>
      </c>
      <c r="D171" t="s">
        <v>41</v>
      </c>
      <c r="F171">
        <v>500</v>
      </c>
      <c r="L171">
        <v>35324.559999999998</v>
      </c>
      <c r="R171" s="109">
        <v>45644</v>
      </c>
      <c r="S171" t="s">
        <v>325</v>
      </c>
      <c r="X171">
        <v>500</v>
      </c>
      <c r="AB171">
        <v>35324.559999999998</v>
      </c>
    </row>
    <row r="172" spans="1:28" x14ac:dyDescent="0.25">
      <c r="A172" s="109">
        <v>45645</v>
      </c>
      <c r="B172" t="s">
        <v>138</v>
      </c>
      <c r="H172" t="s">
        <v>197</v>
      </c>
      <c r="J172">
        <v>28.5</v>
      </c>
      <c r="L172">
        <v>35296.06</v>
      </c>
      <c r="R172" s="109">
        <v>45645</v>
      </c>
      <c r="S172" t="s">
        <v>138</v>
      </c>
      <c r="U172">
        <v>28.5</v>
      </c>
      <c r="AB172">
        <v>35296.06</v>
      </c>
    </row>
    <row r="173" spans="1:28" x14ac:dyDescent="0.25">
      <c r="A173" s="109">
        <v>45646</v>
      </c>
      <c r="B173" t="s">
        <v>315</v>
      </c>
      <c r="H173" t="s">
        <v>197</v>
      </c>
      <c r="J173">
        <v>936</v>
      </c>
      <c r="L173">
        <v>34360.06</v>
      </c>
      <c r="R173" s="109">
        <v>45646</v>
      </c>
      <c r="S173" t="s">
        <v>315</v>
      </c>
      <c r="U173">
        <v>936</v>
      </c>
      <c r="AB173">
        <v>34360.06</v>
      </c>
    </row>
    <row r="174" spans="1:28" x14ac:dyDescent="0.25">
      <c r="A174" s="109">
        <v>45646</v>
      </c>
      <c r="B174" t="s">
        <v>53</v>
      </c>
      <c r="H174" t="s">
        <v>197</v>
      </c>
      <c r="J174">
        <v>1923.84</v>
      </c>
      <c r="L174">
        <v>32436.22</v>
      </c>
      <c r="R174" s="109">
        <v>45646</v>
      </c>
      <c r="S174" t="s">
        <v>53</v>
      </c>
      <c r="U174">
        <v>1923.84</v>
      </c>
      <c r="AB174">
        <v>32436.22</v>
      </c>
    </row>
    <row r="175" spans="1:28" x14ac:dyDescent="0.25">
      <c r="A175" s="109">
        <v>45646</v>
      </c>
      <c r="B175" t="s">
        <v>337</v>
      </c>
      <c r="H175" t="s">
        <v>197</v>
      </c>
      <c r="J175">
        <v>76.16</v>
      </c>
      <c r="L175">
        <v>32360.06</v>
      </c>
      <c r="R175" s="109">
        <v>45646</v>
      </c>
      <c r="S175" t="s">
        <v>316</v>
      </c>
      <c r="U175">
        <v>76.16</v>
      </c>
      <c r="AB175">
        <v>32360.06</v>
      </c>
    </row>
    <row r="176" spans="1:28" x14ac:dyDescent="0.25">
      <c r="A176" s="109">
        <v>45646</v>
      </c>
      <c r="B176" t="s">
        <v>322</v>
      </c>
      <c r="H176" t="s">
        <v>197</v>
      </c>
      <c r="J176">
        <v>400</v>
      </c>
      <c r="L176">
        <v>31960.06</v>
      </c>
      <c r="R176" s="109">
        <v>45646</v>
      </c>
      <c r="S176" t="s">
        <v>322</v>
      </c>
      <c r="U176">
        <v>400</v>
      </c>
      <c r="AB176">
        <v>31960.06</v>
      </c>
    </row>
    <row r="177" spans="1:28" x14ac:dyDescent="0.25">
      <c r="A177" s="109">
        <v>45646</v>
      </c>
      <c r="B177" t="s">
        <v>326</v>
      </c>
      <c r="D177" t="s">
        <v>19</v>
      </c>
      <c r="F177">
        <v>16.64</v>
      </c>
      <c r="L177">
        <v>31976.7</v>
      </c>
      <c r="R177" s="109">
        <v>45646</v>
      </c>
      <c r="S177" t="s">
        <v>326</v>
      </c>
      <c r="X177">
        <v>16.64</v>
      </c>
      <c r="AB177">
        <v>31976.7</v>
      </c>
    </row>
    <row r="178" spans="1:28" x14ac:dyDescent="0.25">
      <c r="A178" s="109">
        <v>45646</v>
      </c>
      <c r="B178" t="s">
        <v>324</v>
      </c>
      <c r="D178" t="s">
        <v>19</v>
      </c>
      <c r="F178">
        <v>571</v>
      </c>
      <c r="L178">
        <v>32547.7</v>
      </c>
      <c r="R178" s="109">
        <v>45646</v>
      </c>
      <c r="S178" t="s">
        <v>324</v>
      </c>
      <c r="X178">
        <v>571</v>
      </c>
      <c r="AB178">
        <v>32547.7</v>
      </c>
    </row>
    <row r="179" spans="1:28" x14ac:dyDescent="0.25">
      <c r="A179" s="109">
        <v>45653</v>
      </c>
      <c r="B179" t="s">
        <v>327</v>
      </c>
      <c r="D179" t="s">
        <v>41</v>
      </c>
      <c r="F179">
        <v>3500</v>
      </c>
      <c r="L179">
        <v>36047.699999999997</v>
      </c>
      <c r="R179" s="109">
        <v>45653</v>
      </c>
      <c r="S179" t="s">
        <v>327</v>
      </c>
      <c r="X179">
        <v>3500</v>
      </c>
      <c r="AB179">
        <v>36047.699999999997</v>
      </c>
    </row>
    <row r="180" spans="1:28" x14ac:dyDescent="0.25">
      <c r="A180" s="109">
        <v>45659</v>
      </c>
      <c r="B180" t="s">
        <v>256</v>
      </c>
      <c r="H180" t="s">
        <v>197</v>
      </c>
      <c r="J180">
        <v>600</v>
      </c>
      <c r="L180">
        <v>35447.699999999997</v>
      </c>
      <c r="R180" s="109">
        <v>45659</v>
      </c>
      <c r="S180" t="s">
        <v>256</v>
      </c>
      <c r="U180">
        <v>600</v>
      </c>
      <c r="AB180">
        <v>35447.699999999997</v>
      </c>
    </row>
    <row r="181" spans="1:28" x14ac:dyDescent="0.25">
      <c r="A181" s="109">
        <v>45659</v>
      </c>
      <c r="B181" t="s">
        <v>328</v>
      </c>
      <c r="D181" t="s">
        <v>19</v>
      </c>
      <c r="F181">
        <v>934</v>
      </c>
      <c r="L181">
        <v>36381.699999999997</v>
      </c>
      <c r="R181" s="109">
        <v>45659</v>
      </c>
      <c r="S181" t="s">
        <v>328</v>
      </c>
      <c r="X181">
        <v>934</v>
      </c>
      <c r="AB181">
        <v>36381.699999999997</v>
      </c>
    </row>
    <row r="182" spans="1:28" x14ac:dyDescent="0.25">
      <c r="A182" s="109">
        <v>45660</v>
      </c>
      <c r="B182" t="s">
        <v>54</v>
      </c>
      <c r="D182" t="s">
        <v>26</v>
      </c>
      <c r="F182">
        <v>20.46</v>
      </c>
      <c r="L182">
        <v>36402.160000000003</v>
      </c>
      <c r="R182" s="109">
        <v>45660</v>
      </c>
      <c r="S182" t="s">
        <v>54</v>
      </c>
      <c r="X182">
        <v>20.46</v>
      </c>
      <c r="AB182">
        <v>36402.160000000003</v>
      </c>
    </row>
    <row r="183" spans="1:28" x14ac:dyDescent="0.25">
      <c r="A183" s="109">
        <v>45663</v>
      </c>
      <c r="B183" t="s">
        <v>322</v>
      </c>
      <c r="H183" t="s">
        <v>197</v>
      </c>
      <c r="J183">
        <v>400</v>
      </c>
      <c r="L183">
        <v>36002.160000000003</v>
      </c>
      <c r="R183" s="109">
        <v>45663</v>
      </c>
      <c r="S183" t="s">
        <v>322</v>
      </c>
      <c r="U183">
        <v>400</v>
      </c>
      <c r="AB183">
        <v>36002.160000000003</v>
      </c>
    </row>
    <row r="184" spans="1:28" x14ac:dyDescent="0.25">
      <c r="A184" s="109">
        <v>45663</v>
      </c>
      <c r="B184" t="s">
        <v>329</v>
      </c>
      <c r="H184" t="s">
        <v>197</v>
      </c>
      <c r="J184">
        <v>15.3</v>
      </c>
      <c r="L184">
        <v>35986.86</v>
      </c>
      <c r="Q184" t="s">
        <v>41</v>
      </c>
      <c r="R184" s="109">
        <v>45663</v>
      </c>
      <c r="S184" t="s">
        <v>329</v>
      </c>
      <c r="U184">
        <v>15.3</v>
      </c>
      <c r="AB184">
        <v>35986.86</v>
      </c>
    </row>
    <row r="185" spans="1:28" x14ac:dyDescent="0.25">
      <c r="A185" s="109">
        <v>45663</v>
      </c>
      <c r="B185" t="s">
        <v>266</v>
      </c>
      <c r="H185" t="s">
        <v>197</v>
      </c>
      <c r="J185">
        <v>15.59</v>
      </c>
      <c r="L185">
        <v>35971.269999999997</v>
      </c>
      <c r="R185" s="109">
        <v>45663</v>
      </c>
      <c r="S185" t="s">
        <v>266</v>
      </c>
      <c r="U185">
        <v>15.59</v>
      </c>
      <c r="AB185">
        <v>35971.269999999997</v>
      </c>
    </row>
    <row r="186" spans="1:28" x14ac:dyDescent="0.25">
      <c r="A186" s="109">
        <v>45663</v>
      </c>
      <c r="B186" t="s">
        <v>348</v>
      </c>
      <c r="D186" t="s">
        <v>19</v>
      </c>
      <c r="F186">
        <v>500</v>
      </c>
      <c r="L186">
        <v>36471.269999999997</v>
      </c>
      <c r="R186" s="109">
        <v>45663</v>
      </c>
      <c r="S186" t="s">
        <v>330</v>
      </c>
      <c r="X186">
        <v>500</v>
      </c>
      <c r="AB186">
        <v>36471.269999999997</v>
      </c>
    </row>
    <row r="187" spans="1:28" x14ac:dyDescent="0.25">
      <c r="A187" s="109">
        <v>45665</v>
      </c>
      <c r="B187" t="s">
        <v>331</v>
      </c>
      <c r="H187" t="s">
        <v>197</v>
      </c>
      <c r="J187">
        <v>500</v>
      </c>
      <c r="L187">
        <v>35971.269999999997</v>
      </c>
      <c r="R187" s="109">
        <v>45665</v>
      </c>
      <c r="S187" t="s">
        <v>331</v>
      </c>
      <c r="U187">
        <v>500</v>
      </c>
      <c r="AB187">
        <v>35971.269999999997</v>
      </c>
    </row>
    <row r="188" spans="1:28" x14ac:dyDescent="0.25">
      <c r="A188" s="125">
        <v>45665</v>
      </c>
      <c r="B188" s="126" t="s">
        <v>332</v>
      </c>
      <c r="C188" s="126"/>
      <c r="H188" t="s">
        <v>197</v>
      </c>
      <c r="J188" s="126">
        <v>16.760000000000002</v>
      </c>
      <c r="L188">
        <v>35954.51</v>
      </c>
      <c r="R188" s="125">
        <v>45665</v>
      </c>
      <c r="S188" s="126" t="s">
        <v>332</v>
      </c>
      <c r="T188" s="126"/>
      <c r="U188" s="126">
        <v>16.760000000000002</v>
      </c>
      <c r="AB188">
        <v>35954.51</v>
      </c>
    </row>
    <row r="189" spans="1:28" x14ac:dyDescent="0.25">
      <c r="A189" s="125">
        <v>45670</v>
      </c>
      <c r="B189" s="126" t="s">
        <v>333</v>
      </c>
      <c r="C189" s="126"/>
      <c r="H189" t="s">
        <v>197</v>
      </c>
      <c r="J189" s="126">
        <v>29.12</v>
      </c>
      <c r="L189">
        <v>35925.39</v>
      </c>
      <c r="R189" s="125">
        <v>45670</v>
      </c>
      <c r="S189" s="126" t="s">
        <v>333</v>
      </c>
      <c r="T189" s="126"/>
      <c r="U189" s="126">
        <v>29.12</v>
      </c>
      <c r="AB189">
        <v>35925.39</v>
      </c>
    </row>
    <row r="190" spans="1:28" x14ac:dyDescent="0.25">
      <c r="A190" s="109">
        <v>45671</v>
      </c>
      <c r="B190" t="s">
        <v>334</v>
      </c>
      <c r="H190" t="s">
        <v>197</v>
      </c>
      <c r="J190">
        <v>2.2599999999999998</v>
      </c>
      <c r="L190">
        <v>35926.129999999997</v>
      </c>
      <c r="R190" s="109">
        <v>45671</v>
      </c>
      <c r="S190" t="s">
        <v>334</v>
      </c>
      <c r="U190">
        <v>2.2599999999999998</v>
      </c>
      <c r="AB190">
        <v>35926.129999999997</v>
      </c>
    </row>
    <row r="191" spans="1:28" x14ac:dyDescent="0.25">
      <c r="A191" s="109">
        <v>45673</v>
      </c>
      <c r="B191" t="s">
        <v>335</v>
      </c>
      <c r="D191" t="s">
        <v>26</v>
      </c>
      <c r="F191">
        <v>63.28</v>
      </c>
      <c r="L191">
        <v>35986.410000000003</v>
      </c>
      <c r="R191" s="109">
        <v>45673</v>
      </c>
      <c r="S191" t="s">
        <v>335</v>
      </c>
      <c r="X191">
        <v>63.28</v>
      </c>
      <c r="AB191">
        <v>35986.410000000003</v>
      </c>
    </row>
    <row r="192" spans="1:28" x14ac:dyDescent="0.25">
      <c r="A192" s="109">
        <v>45677</v>
      </c>
      <c r="B192" t="s">
        <v>336</v>
      </c>
      <c r="H192" t="s">
        <v>197</v>
      </c>
      <c r="J192">
        <v>919.36</v>
      </c>
      <c r="L192">
        <v>35067.050000000003</v>
      </c>
      <c r="R192" s="109">
        <v>45677</v>
      </c>
      <c r="S192" t="s">
        <v>336</v>
      </c>
      <c r="U192">
        <v>919.36</v>
      </c>
      <c r="AB192">
        <v>35067.050000000003</v>
      </c>
    </row>
    <row r="193" spans="1:28" x14ac:dyDescent="0.25">
      <c r="A193" s="109">
        <v>45677</v>
      </c>
      <c r="B193" t="s">
        <v>53</v>
      </c>
      <c r="H193" t="s">
        <v>197</v>
      </c>
      <c r="J193">
        <v>1864.64</v>
      </c>
      <c r="L193">
        <v>33202.410000000003</v>
      </c>
      <c r="R193" s="109">
        <v>45677</v>
      </c>
      <c r="S193" t="s">
        <v>53</v>
      </c>
      <c r="U193">
        <v>1864.64</v>
      </c>
      <c r="AB193">
        <v>33202.410000000003</v>
      </c>
    </row>
    <row r="194" spans="1:28" x14ac:dyDescent="0.25">
      <c r="A194" s="109">
        <v>45677</v>
      </c>
      <c r="B194" t="s">
        <v>337</v>
      </c>
      <c r="H194" t="s">
        <v>197</v>
      </c>
      <c r="J194">
        <v>152.32</v>
      </c>
      <c r="L194">
        <v>33050.089999999997</v>
      </c>
      <c r="R194" s="109">
        <v>45677</v>
      </c>
      <c r="S194" t="s">
        <v>337</v>
      </c>
      <c r="U194">
        <v>152.32</v>
      </c>
      <c r="AB194">
        <v>33050.089999999997</v>
      </c>
    </row>
    <row r="195" spans="1:28" x14ac:dyDescent="0.25">
      <c r="A195" s="109">
        <v>45678</v>
      </c>
      <c r="B195" t="s">
        <v>322</v>
      </c>
      <c r="H195" t="s">
        <v>197</v>
      </c>
      <c r="J195">
        <v>400</v>
      </c>
      <c r="L195">
        <v>32650.09</v>
      </c>
      <c r="R195" s="109">
        <v>45678</v>
      </c>
      <c r="S195" t="s">
        <v>322</v>
      </c>
      <c r="U195">
        <v>400</v>
      </c>
      <c r="AB195">
        <v>32650.09</v>
      </c>
    </row>
    <row r="196" spans="1:28" x14ac:dyDescent="0.25">
      <c r="A196" s="109">
        <v>42028</v>
      </c>
      <c r="B196" t="s">
        <v>338</v>
      </c>
      <c r="D196" t="s">
        <v>41</v>
      </c>
      <c r="F196">
        <v>10000</v>
      </c>
      <c r="L196">
        <v>42650.09</v>
      </c>
      <c r="R196" s="109">
        <v>42028</v>
      </c>
      <c r="S196" t="s">
        <v>338</v>
      </c>
      <c r="X196">
        <v>10000</v>
      </c>
      <c r="AB196">
        <v>42650.09</v>
      </c>
    </row>
    <row r="197" spans="1:28" x14ac:dyDescent="0.25">
      <c r="A197" s="109">
        <v>45684</v>
      </c>
      <c r="B197" t="s">
        <v>339</v>
      </c>
      <c r="H197" t="s">
        <v>197</v>
      </c>
      <c r="J197">
        <v>20.99</v>
      </c>
      <c r="L197">
        <v>42629.1</v>
      </c>
      <c r="R197" s="109">
        <v>45684</v>
      </c>
      <c r="S197" t="s">
        <v>339</v>
      </c>
      <c r="U197">
        <v>20.99</v>
      </c>
      <c r="AB197">
        <v>42629.1</v>
      </c>
    </row>
    <row r="198" spans="1:28" x14ac:dyDescent="0.25">
      <c r="A198" s="109">
        <v>45686</v>
      </c>
      <c r="B198" t="s">
        <v>340</v>
      </c>
      <c r="D198" t="s">
        <v>19</v>
      </c>
      <c r="F198">
        <v>29.12</v>
      </c>
      <c r="L198">
        <v>42658.22</v>
      </c>
      <c r="R198" s="109">
        <v>45686</v>
      </c>
      <c r="S198" t="s">
        <v>340</v>
      </c>
      <c r="X198">
        <v>29.12</v>
      </c>
      <c r="AB198">
        <v>42658.22</v>
      </c>
    </row>
    <row r="199" spans="1:28" x14ac:dyDescent="0.25">
      <c r="A199" s="109">
        <v>45688</v>
      </c>
      <c r="B199" t="s">
        <v>341</v>
      </c>
      <c r="D199" t="s">
        <v>41</v>
      </c>
      <c r="F199">
        <v>2000</v>
      </c>
      <c r="L199">
        <v>44658.22</v>
      </c>
      <c r="R199" s="109">
        <v>45688</v>
      </c>
      <c r="S199" t="s">
        <v>341</v>
      </c>
      <c r="X199">
        <v>2000</v>
      </c>
      <c r="AB199">
        <v>44658.22</v>
      </c>
    </row>
    <row r="202" spans="1:28" x14ac:dyDescent="0.25">
      <c r="R202" t="s">
        <v>350</v>
      </c>
      <c r="S202">
        <v>19890.18</v>
      </c>
    </row>
    <row r="203" spans="1:28" x14ac:dyDescent="0.25">
      <c r="R203" t="s">
        <v>351</v>
      </c>
      <c r="S203">
        <v>73042.91</v>
      </c>
    </row>
    <row r="204" spans="1:28" x14ac:dyDescent="0.25">
      <c r="S204">
        <v>92933.09</v>
      </c>
    </row>
    <row r="205" spans="1:28" x14ac:dyDescent="0.25">
      <c r="R205" t="s">
        <v>352</v>
      </c>
      <c r="S205">
        <v>48274.87</v>
      </c>
    </row>
    <row r="206" spans="1:28" x14ac:dyDescent="0.25">
      <c r="R206" t="s">
        <v>353</v>
      </c>
      <c r="S206">
        <v>44658.22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9AB4-73DD-4F1C-8F95-7413E1D025DB}">
  <sheetPr>
    <tabColor rgb="FFFFFF00"/>
  </sheetPr>
  <dimension ref="A1:M60"/>
  <sheetViews>
    <sheetView topLeftCell="A46" workbookViewId="0">
      <selection activeCell="D33" sqref="D33"/>
    </sheetView>
  </sheetViews>
  <sheetFormatPr defaultRowHeight="13.8" x14ac:dyDescent="0.25"/>
  <cols>
    <col min="10" max="10" width="9.19921875" customWidth="1"/>
  </cols>
  <sheetData>
    <row r="1" spans="1:13" ht="26.4" x14ac:dyDescent="0.25">
      <c r="A1" s="139"/>
      <c r="B1" s="140" t="s">
        <v>72</v>
      </c>
      <c r="C1" s="138"/>
      <c r="D1" s="138"/>
      <c r="E1" s="138"/>
      <c r="F1" s="138"/>
      <c r="G1" s="138"/>
      <c r="H1" s="138"/>
      <c r="I1" s="138"/>
      <c r="J1" s="138"/>
      <c r="K1" s="28"/>
      <c r="L1" s="43" t="s">
        <v>73</v>
      </c>
      <c r="M1" s="28"/>
    </row>
    <row r="2" spans="1:13" ht="42" x14ac:dyDescent="0.25">
      <c r="A2" s="138"/>
      <c r="B2" s="141" t="s">
        <v>74</v>
      </c>
      <c r="C2" s="138"/>
      <c r="D2" s="138"/>
      <c r="E2" s="138"/>
      <c r="F2" s="138"/>
      <c r="G2" s="138"/>
      <c r="H2" s="138"/>
      <c r="I2" s="138"/>
      <c r="J2" s="138"/>
      <c r="K2" s="28"/>
      <c r="L2" s="44" t="s">
        <v>75</v>
      </c>
      <c r="M2" s="45"/>
    </row>
    <row r="3" spans="1:13" ht="22.8" x14ac:dyDescent="0.25">
      <c r="A3" s="138"/>
      <c r="B3" s="142" t="s">
        <v>76</v>
      </c>
      <c r="C3" s="143"/>
      <c r="D3" s="143"/>
      <c r="E3" s="143"/>
      <c r="F3" s="143"/>
      <c r="G3" s="143"/>
      <c r="H3" s="143"/>
      <c r="I3" s="143"/>
      <c r="J3" s="144"/>
      <c r="K3" s="28"/>
      <c r="L3" s="46"/>
      <c r="M3" s="28"/>
    </row>
    <row r="4" spans="1:13" ht="21" x14ac:dyDescent="0.25">
      <c r="A4" s="138"/>
      <c r="B4" s="145" t="s">
        <v>77</v>
      </c>
      <c r="C4" s="148"/>
      <c r="D4" s="151" t="s">
        <v>78</v>
      </c>
      <c r="E4" s="152"/>
      <c r="F4" s="153"/>
      <c r="G4" s="150" t="s">
        <v>79</v>
      </c>
      <c r="H4" s="151" t="s">
        <v>80</v>
      </c>
      <c r="I4" s="152"/>
      <c r="J4" s="153"/>
      <c r="K4" s="28"/>
      <c r="L4" s="46"/>
      <c r="M4" s="28"/>
    </row>
    <row r="5" spans="1:13" ht="21" x14ac:dyDescent="0.25">
      <c r="A5" s="138"/>
      <c r="B5" s="146"/>
      <c r="C5" s="149"/>
      <c r="D5" s="154"/>
      <c r="E5" s="138"/>
      <c r="F5" s="138"/>
      <c r="G5" s="138"/>
      <c r="H5" s="155"/>
      <c r="I5" s="138"/>
      <c r="J5" s="138"/>
      <c r="K5" s="28"/>
      <c r="L5" s="46"/>
      <c r="M5" s="28"/>
    </row>
    <row r="6" spans="1:13" ht="21" x14ac:dyDescent="0.25">
      <c r="A6" s="138"/>
      <c r="B6" s="147"/>
      <c r="C6" s="149"/>
      <c r="D6" s="156"/>
      <c r="E6" s="152"/>
      <c r="F6" s="152"/>
      <c r="G6" s="138"/>
      <c r="H6" s="157"/>
      <c r="I6" s="138"/>
      <c r="J6" s="138"/>
      <c r="K6" s="28"/>
      <c r="L6" s="46"/>
      <c r="M6" s="28"/>
    </row>
    <row r="7" spans="1:13" x14ac:dyDescent="0.25">
      <c r="A7" s="28"/>
      <c r="B7" s="4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21" x14ac:dyDescent="0.4">
      <c r="A8" s="49" t="s">
        <v>81</v>
      </c>
      <c r="B8" s="50"/>
      <c r="C8" s="49"/>
      <c r="D8" s="49"/>
      <c r="E8" s="49"/>
      <c r="F8" s="49"/>
      <c r="G8" s="49"/>
      <c r="H8" s="49"/>
      <c r="I8" s="49"/>
      <c r="J8" s="49"/>
      <c r="K8" s="51"/>
      <c r="L8" s="52"/>
      <c r="M8" s="28"/>
    </row>
    <row r="9" spans="1:13" ht="69" x14ac:dyDescent="0.25">
      <c r="A9" s="53"/>
      <c r="B9" s="54" t="s">
        <v>82</v>
      </c>
      <c r="C9" s="47"/>
      <c r="D9" s="47" t="s">
        <v>83</v>
      </c>
      <c r="E9" s="47"/>
      <c r="F9" s="47" t="s">
        <v>84</v>
      </c>
      <c r="G9" s="47"/>
      <c r="H9" s="47" t="s">
        <v>85</v>
      </c>
      <c r="I9" s="47"/>
      <c r="J9" s="47" t="s">
        <v>86</v>
      </c>
      <c r="K9" s="55"/>
      <c r="L9" s="47" t="s">
        <v>87</v>
      </c>
      <c r="M9" s="28"/>
    </row>
    <row r="10" spans="1:13" ht="24" x14ac:dyDescent="0.25">
      <c r="A10" s="56"/>
      <c r="B10" s="57" t="s">
        <v>88</v>
      </c>
      <c r="C10" s="58"/>
      <c r="D10" s="57" t="s">
        <v>88</v>
      </c>
      <c r="E10" s="57"/>
      <c r="F10" s="57" t="s">
        <v>88</v>
      </c>
      <c r="G10" s="57"/>
      <c r="H10" s="57" t="s">
        <v>88</v>
      </c>
      <c r="I10" s="57"/>
      <c r="J10" s="57" t="s">
        <v>88</v>
      </c>
      <c r="K10" s="57"/>
      <c r="L10" s="57" t="s">
        <v>88</v>
      </c>
      <c r="M10" s="28"/>
    </row>
    <row r="11" spans="1:13" x14ac:dyDescent="0.25">
      <c r="A11" s="17" t="s">
        <v>89</v>
      </c>
      <c r="B11" s="59"/>
      <c r="C11" s="60"/>
      <c r="D11" s="60"/>
      <c r="E11" s="60"/>
      <c r="F11" s="60"/>
      <c r="G11" s="60"/>
      <c r="H11" s="60"/>
      <c r="I11" s="60"/>
      <c r="J11" s="60"/>
      <c r="K11" s="61"/>
      <c r="L11" s="28"/>
      <c r="M11" s="28"/>
    </row>
    <row r="12" spans="1:13" x14ac:dyDescent="0.25">
      <c r="A12" s="118"/>
      <c r="B12" s="119"/>
      <c r="C12" s="60"/>
      <c r="D12" s="60"/>
      <c r="E12" s="60"/>
      <c r="F12" s="60"/>
      <c r="G12" s="60"/>
      <c r="H12" s="60"/>
      <c r="I12" s="60"/>
      <c r="J12" s="60"/>
      <c r="K12" s="61"/>
      <c r="L12" s="28"/>
      <c r="M12" s="28"/>
    </row>
    <row r="13" spans="1:13" ht="27.6" x14ac:dyDescent="0.25">
      <c r="A13" s="62" t="s">
        <v>26</v>
      </c>
      <c r="B13" s="63">
        <v>3239</v>
      </c>
      <c r="C13" s="64"/>
      <c r="D13" s="63"/>
      <c r="E13" s="64"/>
      <c r="F13" s="63"/>
      <c r="G13" s="64"/>
      <c r="H13" s="63"/>
      <c r="I13" s="64"/>
      <c r="J13" s="65">
        <f t="shared" ref="J13:J22" si="0">H13+D13+B13+F13</f>
        <v>3239</v>
      </c>
      <c r="K13" s="66"/>
      <c r="L13" s="63"/>
      <c r="M13" s="28"/>
    </row>
    <row r="14" spans="1:13" x14ac:dyDescent="0.25">
      <c r="A14" s="62" t="s">
        <v>90</v>
      </c>
      <c r="B14" s="63">
        <f>SUMIF('bnk acc Jan 22'!D:D,A14,'bnk acc Jan 22'!F:F)</f>
        <v>0</v>
      </c>
      <c r="C14" s="64"/>
      <c r="D14" s="63"/>
      <c r="E14" s="64"/>
      <c r="F14" s="63"/>
      <c r="G14" s="64"/>
      <c r="H14" s="63"/>
      <c r="I14" s="64"/>
      <c r="J14" s="65">
        <f t="shared" si="0"/>
        <v>0</v>
      </c>
      <c r="K14" s="66"/>
      <c r="L14" s="63"/>
      <c r="M14" s="28"/>
    </row>
    <row r="15" spans="1:13" x14ac:dyDescent="0.25">
      <c r="A15" s="62" t="s">
        <v>41</v>
      </c>
      <c r="B15" s="63">
        <v>61380</v>
      </c>
      <c r="C15" s="64"/>
      <c r="D15" s="63"/>
      <c r="E15" s="64"/>
      <c r="F15" s="63"/>
      <c r="G15" s="64"/>
      <c r="H15" s="63"/>
      <c r="I15" s="64"/>
      <c r="J15" s="65">
        <f t="shared" si="0"/>
        <v>61380</v>
      </c>
      <c r="K15" s="66"/>
      <c r="L15" s="63"/>
      <c r="M15" s="28"/>
    </row>
    <row r="16" spans="1:13" ht="69" x14ac:dyDescent="0.25">
      <c r="A16" s="62" t="s">
        <v>19</v>
      </c>
      <c r="B16" s="63">
        <v>8424</v>
      </c>
      <c r="C16" s="64"/>
      <c r="D16" s="63"/>
      <c r="E16" s="64"/>
      <c r="F16" s="63"/>
      <c r="G16" s="64"/>
      <c r="H16" s="63"/>
      <c r="I16" s="64"/>
      <c r="J16" s="65">
        <f t="shared" si="0"/>
        <v>8424</v>
      </c>
      <c r="K16" s="66"/>
      <c r="L16" s="63"/>
      <c r="M16" s="28"/>
    </row>
    <row r="17" spans="1:13" ht="41.4" x14ac:dyDescent="0.25">
      <c r="A17" s="62" t="s">
        <v>91</v>
      </c>
      <c r="B17" s="63">
        <f>SUMIF('bnk acc Jan 22'!D:D,A17,'bnk acc Jan 22'!F:F)</f>
        <v>0</v>
      </c>
      <c r="C17" s="64"/>
      <c r="D17" s="63"/>
      <c r="E17" s="64"/>
      <c r="F17" s="63"/>
      <c r="G17" s="64"/>
      <c r="H17" s="63"/>
      <c r="I17" s="64"/>
      <c r="J17" s="65">
        <f t="shared" si="0"/>
        <v>0</v>
      </c>
      <c r="K17" s="66"/>
      <c r="L17" s="63"/>
      <c r="M17" s="28"/>
    </row>
    <row r="18" spans="1:13" ht="96.6" x14ac:dyDescent="0.25">
      <c r="A18" s="62" t="s">
        <v>92</v>
      </c>
      <c r="B18" s="63">
        <f>SUMIF('bnk acc Jan 22'!D:D,A18,'bnk acc Jan 22'!F:F)</f>
        <v>0</v>
      </c>
      <c r="C18" s="64"/>
      <c r="D18" s="63"/>
      <c r="E18" s="64"/>
      <c r="F18" s="63"/>
      <c r="G18" s="64"/>
      <c r="H18" s="63"/>
      <c r="I18" s="64"/>
      <c r="J18" s="65">
        <f t="shared" si="0"/>
        <v>0</v>
      </c>
      <c r="K18" s="66"/>
      <c r="L18" s="63"/>
      <c r="M18" s="28"/>
    </row>
    <row r="19" spans="1:13" ht="55.2" x14ac:dyDescent="0.25">
      <c r="A19" s="62" t="s">
        <v>93</v>
      </c>
      <c r="B19" s="63">
        <f>SUMIF('bnk acc Jan 22'!D:D,A19,'bnk acc Jan 22'!F:F)</f>
        <v>0</v>
      </c>
      <c r="C19" s="64"/>
      <c r="D19" s="63"/>
      <c r="E19" s="64"/>
      <c r="F19" s="63"/>
      <c r="G19" s="64"/>
      <c r="H19" s="63"/>
      <c r="I19" s="64"/>
      <c r="J19" s="65">
        <f t="shared" si="0"/>
        <v>0</v>
      </c>
      <c r="K19" s="66"/>
      <c r="L19" s="63"/>
      <c r="M19" s="28"/>
    </row>
    <row r="20" spans="1:13" ht="82.8" x14ac:dyDescent="0.25">
      <c r="A20" s="62" t="s">
        <v>94</v>
      </c>
      <c r="B20" s="63">
        <f>SUMIF('bnk acc Jan 22'!D:D,A20,'bnk acc Jan 22'!F:F)</f>
        <v>0</v>
      </c>
      <c r="C20" s="64"/>
      <c r="D20" s="63"/>
      <c r="E20" s="64"/>
      <c r="F20" s="63"/>
      <c r="G20" s="64"/>
      <c r="H20" s="63"/>
      <c r="I20" s="64"/>
      <c r="J20" s="65">
        <f t="shared" si="0"/>
        <v>0</v>
      </c>
      <c r="K20" s="66"/>
      <c r="L20" s="63"/>
      <c r="M20" s="28"/>
    </row>
    <row r="21" spans="1:13" x14ac:dyDescent="0.25">
      <c r="A21" s="62"/>
      <c r="B21" s="63"/>
      <c r="C21" s="64"/>
      <c r="D21" s="63"/>
      <c r="E21" s="64"/>
      <c r="F21" s="63"/>
      <c r="G21" s="64"/>
      <c r="H21" s="63"/>
      <c r="I21" s="64"/>
      <c r="J21" s="65">
        <f t="shared" si="0"/>
        <v>0</v>
      </c>
      <c r="K21" s="66"/>
      <c r="L21" s="63"/>
      <c r="M21" s="28"/>
    </row>
    <row r="22" spans="1:13" ht="31.8" thickBot="1" x14ac:dyDescent="0.35">
      <c r="A22" s="22" t="s">
        <v>95</v>
      </c>
      <c r="B22" s="67">
        <f>SUM(B12:B21)</f>
        <v>73043</v>
      </c>
      <c r="C22" s="68"/>
      <c r="D22" s="67">
        <f>SUM(D13:D21)</f>
        <v>0</v>
      </c>
      <c r="E22" s="64"/>
      <c r="F22" s="67">
        <f>SUM(F13:F21)</f>
        <v>0</v>
      </c>
      <c r="G22" s="64"/>
      <c r="H22" s="67">
        <f>SUM(H13:H21)</f>
        <v>0</v>
      </c>
      <c r="I22" s="64"/>
      <c r="J22" s="69">
        <f t="shared" si="0"/>
        <v>73043</v>
      </c>
      <c r="K22" s="66"/>
      <c r="L22" s="67">
        <f>SUM(L13:L21)</f>
        <v>0</v>
      </c>
      <c r="M22" s="28"/>
    </row>
    <row r="23" spans="1:13" ht="14.4" thickTop="1" x14ac:dyDescent="0.25">
      <c r="A23" s="23"/>
      <c r="B23" s="70"/>
      <c r="C23" s="70"/>
      <c r="D23" s="70"/>
      <c r="E23" s="70"/>
      <c r="F23" s="70"/>
      <c r="G23" s="70"/>
      <c r="H23" s="70"/>
      <c r="I23" s="70"/>
      <c r="J23" s="71" t="str">
        <f>IF(B22+D22+F22+H22-J22=0," ","error")</f>
        <v xml:space="preserve"> </v>
      </c>
      <c r="K23" s="70"/>
      <c r="L23" s="48"/>
      <c r="M23" s="28"/>
    </row>
    <row r="24" spans="1:13" ht="82.8" x14ac:dyDescent="0.25">
      <c r="A24" s="25" t="s">
        <v>96</v>
      </c>
      <c r="B24" s="72"/>
      <c r="C24" s="61"/>
      <c r="D24" s="61"/>
      <c r="E24" s="61"/>
      <c r="F24" s="61"/>
      <c r="G24" s="61"/>
      <c r="H24" s="61"/>
      <c r="I24" s="61"/>
      <c r="J24" s="61"/>
      <c r="K24" s="61"/>
      <c r="L24" s="28"/>
      <c r="M24" s="28"/>
    </row>
    <row r="25" spans="1:13" ht="27.6" x14ac:dyDescent="0.25">
      <c r="A25" s="62" t="s">
        <v>252</v>
      </c>
      <c r="B25" s="63">
        <v>19890</v>
      </c>
      <c r="C25" s="64"/>
      <c r="D25" s="63"/>
      <c r="E25" s="64"/>
      <c r="F25" s="63"/>
      <c r="G25" s="64"/>
      <c r="H25" s="63"/>
      <c r="I25" s="64"/>
      <c r="J25" s="65">
        <f t="shared" ref="J25:J26" si="1">H25+D25+B25+F25</f>
        <v>19890</v>
      </c>
      <c r="K25" s="66"/>
      <c r="L25" s="63"/>
      <c r="M25" s="28"/>
    </row>
    <row r="26" spans="1:13" ht="69" x14ac:dyDescent="0.25">
      <c r="A26" s="62" t="s">
        <v>98</v>
      </c>
      <c r="B26" s="63">
        <f>SUMIF('bnk acc Jan 22'!E:E,A26,'bnk acc Jan 22'!F:F)</f>
        <v>0</v>
      </c>
      <c r="C26" s="64"/>
      <c r="D26" s="63"/>
      <c r="E26" s="64"/>
      <c r="F26" s="63"/>
      <c r="G26" s="64"/>
      <c r="H26" s="63"/>
      <c r="I26" s="64"/>
      <c r="J26" s="65">
        <f t="shared" si="1"/>
        <v>0</v>
      </c>
      <c r="K26" s="66"/>
      <c r="L26" s="63"/>
      <c r="M26" s="28"/>
    </row>
    <row r="27" spans="1:13" ht="31.8" thickBot="1" x14ac:dyDescent="0.35">
      <c r="A27" s="22" t="s">
        <v>99</v>
      </c>
      <c r="B27" s="67">
        <f>SUM(B25:B26)</f>
        <v>19890</v>
      </c>
      <c r="C27" s="68"/>
      <c r="D27" s="67">
        <f>SUM(D25:D26)</f>
        <v>0</v>
      </c>
      <c r="E27" s="64"/>
      <c r="F27" s="67">
        <f>SUM(F25:F26)</f>
        <v>0</v>
      </c>
      <c r="G27" s="64"/>
      <c r="H27" s="67">
        <f>SUM(H25:H26)</f>
        <v>0</v>
      </c>
      <c r="I27" s="64"/>
      <c r="J27" s="67">
        <f>SUM(J25:J26)</f>
        <v>19890</v>
      </c>
      <c r="K27" s="66"/>
      <c r="L27" s="67">
        <f>SUM(L25:L26)</f>
        <v>0</v>
      </c>
      <c r="M27" s="28"/>
    </row>
    <row r="28" spans="1:13" ht="14.4" thickTop="1" x14ac:dyDescent="0.25">
      <c r="A28" s="27"/>
      <c r="B28" s="64"/>
      <c r="C28" s="66"/>
      <c r="D28" s="64"/>
      <c r="E28" s="66"/>
      <c r="F28" s="64"/>
      <c r="G28" s="66"/>
      <c r="H28" s="64"/>
      <c r="I28" s="66"/>
      <c r="J28" s="73" t="str">
        <f>IF(B27+D27+F27+H27-J27=0," ","error")</f>
        <v xml:space="preserve"> </v>
      </c>
      <c r="K28" s="66"/>
      <c r="L28" s="73"/>
      <c r="M28" s="28"/>
    </row>
    <row r="29" spans="1:13" ht="31.8" thickBot="1" x14ac:dyDescent="0.35">
      <c r="A29" s="22" t="s">
        <v>100</v>
      </c>
      <c r="B29" s="74">
        <f>B27+B22</f>
        <v>92933</v>
      </c>
      <c r="C29" s="66"/>
      <c r="D29" s="74">
        <f>D27+D22</f>
        <v>0</v>
      </c>
      <c r="E29" s="66"/>
      <c r="F29" s="74">
        <f>F27+F22</f>
        <v>0</v>
      </c>
      <c r="G29" s="66"/>
      <c r="H29" s="74">
        <f>H27+H22</f>
        <v>0</v>
      </c>
      <c r="I29" s="66"/>
      <c r="J29" s="74">
        <f>J27+J22</f>
        <v>92933</v>
      </c>
      <c r="K29" s="66"/>
      <c r="L29" s="74">
        <f>L27+L22</f>
        <v>0</v>
      </c>
      <c r="M29" s="28"/>
    </row>
    <row r="30" spans="1:13" ht="14.4" thickTop="1" x14ac:dyDescent="0.25">
      <c r="A30" s="28"/>
      <c r="B30" s="48"/>
      <c r="C30" s="48"/>
      <c r="D30" s="48"/>
      <c r="E30" s="48"/>
      <c r="F30" s="48"/>
      <c r="G30" s="48"/>
      <c r="H30" s="48"/>
      <c r="I30" s="48"/>
      <c r="J30" s="71" t="str">
        <f>IF(B29+D29+H29-J29=0," ","error")</f>
        <v xml:space="preserve"> </v>
      </c>
      <c r="K30" s="48"/>
      <c r="L30" s="48"/>
      <c r="M30" s="28"/>
    </row>
    <row r="31" spans="1:13" x14ac:dyDescent="0.25">
      <c r="A31" s="16" t="s">
        <v>7</v>
      </c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28"/>
    </row>
    <row r="32" spans="1:13" ht="55.2" x14ac:dyDescent="0.25">
      <c r="A32" s="77" t="s">
        <v>197</v>
      </c>
      <c r="B32" s="63">
        <v>48274.87</v>
      </c>
      <c r="C32" s="64"/>
      <c r="D32" s="63"/>
      <c r="E32" s="64"/>
      <c r="F32" s="63"/>
      <c r="G32" s="64"/>
      <c r="H32" s="63"/>
      <c r="I32" s="64"/>
      <c r="J32" s="65">
        <v>48275</v>
      </c>
      <c r="K32" s="73"/>
      <c r="L32" s="63"/>
      <c r="M32" s="28"/>
    </row>
    <row r="33" spans="1:13" ht="69" x14ac:dyDescent="0.25">
      <c r="A33" s="77" t="s">
        <v>21</v>
      </c>
      <c r="B33" s="63"/>
      <c r="C33" s="64"/>
      <c r="D33" s="63"/>
      <c r="E33" s="64"/>
      <c r="F33" s="63"/>
      <c r="G33" s="64"/>
      <c r="H33" s="63"/>
      <c r="I33" s="64"/>
      <c r="J33" s="65"/>
      <c r="K33" s="73"/>
      <c r="L33" s="63"/>
      <c r="M33" s="28"/>
    </row>
    <row r="34" spans="1:13" ht="41.4" x14ac:dyDescent="0.25">
      <c r="A34" s="77" t="s">
        <v>101</v>
      </c>
      <c r="B34" s="63">
        <f>SUMIF('bnk acc Jan 22'!H:H,A34,'bnk acc Jan 22'!J:J)</f>
        <v>0</v>
      </c>
      <c r="C34" s="64"/>
      <c r="D34" s="63"/>
      <c r="E34" s="64"/>
      <c r="F34" s="63"/>
      <c r="G34" s="64"/>
      <c r="H34" s="63"/>
      <c r="I34" s="64"/>
      <c r="J34" s="65">
        <f t="shared" ref="J34:J43" si="2">H34+D34+B34+F34</f>
        <v>0</v>
      </c>
      <c r="K34" s="73"/>
      <c r="L34" s="63"/>
      <c r="M34" s="28"/>
    </row>
    <row r="35" spans="1:13" ht="55.2" x14ac:dyDescent="0.25">
      <c r="A35" s="77" t="s">
        <v>102</v>
      </c>
      <c r="B35" s="63">
        <f>SUMIF('bnk acc Jan 22'!H:H,A35,'bnk acc Jan 22'!J:J)</f>
        <v>0</v>
      </c>
      <c r="C35" s="64"/>
      <c r="D35" s="63"/>
      <c r="E35" s="64"/>
      <c r="F35" s="63"/>
      <c r="G35" s="64"/>
      <c r="H35" s="63"/>
      <c r="I35" s="64"/>
      <c r="J35" s="65">
        <f t="shared" si="2"/>
        <v>0</v>
      </c>
      <c r="K35" s="73"/>
      <c r="L35" s="63"/>
      <c r="M35" s="28"/>
    </row>
    <row r="36" spans="1:13" ht="69" x14ac:dyDescent="0.25">
      <c r="A36" s="77" t="s">
        <v>103</v>
      </c>
      <c r="B36" s="63">
        <f>SUMIF('bnk acc Jan 22'!H:H,A36,'bnk acc Jan 22'!J:J)</f>
        <v>0</v>
      </c>
      <c r="C36" s="64"/>
      <c r="D36" s="63"/>
      <c r="E36" s="64"/>
      <c r="F36" s="63"/>
      <c r="G36" s="64"/>
      <c r="H36" s="63"/>
      <c r="I36" s="64"/>
      <c r="J36" s="65">
        <f t="shared" si="2"/>
        <v>0</v>
      </c>
      <c r="K36" s="73"/>
      <c r="L36" s="63"/>
      <c r="M36" s="28"/>
    </row>
    <row r="37" spans="1:13" ht="41.4" x14ac:dyDescent="0.25">
      <c r="A37" s="77" t="s">
        <v>104</v>
      </c>
      <c r="B37" s="63">
        <f>SUMIF('bnk acc Jan 22'!H:H,A37,'bnk acc Jan 22'!J:J)</f>
        <v>0</v>
      </c>
      <c r="C37" s="64"/>
      <c r="D37" s="63"/>
      <c r="E37" s="64"/>
      <c r="F37" s="63"/>
      <c r="G37" s="64"/>
      <c r="H37" s="63"/>
      <c r="I37" s="64"/>
      <c r="J37" s="65">
        <f t="shared" si="2"/>
        <v>0</v>
      </c>
      <c r="K37" s="73"/>
      <c r="L37" s="63"/>
      <c r="M37" s="28"/>
    </row>
    <row r="38" spans="1:13" ht="27.6" x14ac:dyDescent="0.25">
      <c r="A38" s="77" t="s">
        <v>105</v>
      </c>
      <c r="B38" s="63">
        <f>SUMIF('bnk acc Jan 22'!H:H,A38,'bnk acc Jan 22'!J:J)</f>
        <v>0</v>
      </c>
      <c r="C38" s="64"/>
      <c r="D38" s="63"/>
      <c r="E38" s="64"/>
      <c r="F38" s="63"/>
      <c r="G38" s="64"/>
      <c r="H38" s="63"/>
      <c r="I38" s="64"/>
      <c r="J38" s="65">
        <f t="shared" si="2"/>
        <v>0</v>
      </c>
      <c r="K38" s="73"/>
      <c r="L38" s="63"/>
      <c r="M38" s="28"/>
    </row>
    <row r="39" spans="1:13" ht="69" x14ac:dyDescent="0.25">
      <c r="A39" s="78" t="s">
        <v>106</v>
      </c>
      <c r="B39" s="63">
        <f>SUMIF('bnk acc Jan 22'!H:H,A39,'bnk acc Jan 22'!J:J)</f>
        <v>0</v>
      </c>
      <c r="C39" s="64"/>
      <c r="D39" s="63"/>
      <c r="E39" s="64"/>
      <c r="F39" s="63"/>
      <c r="G39" s="64"/>
      <c r="H39" s="63"/>
      <c r="I39" s="64"/>
      <c r="J39" s="65">
        <f t="shared" si="2"/>
        <v>0</v>
      </c>
      <c r="K39" s="73"/>
      <c r="L39" s="63"/>
      <c r="M39" s="28"/>
    </row>
    <row r="40" spans="1:13" ht="69" x14ac:dyDescent="0.25">
      <c r="A40" s="78" t="s">
        <v>107</v>
      </c>
      <c r="B40" s="63">
        <f>SUMIF('bnk acc Jan 22'!H:H,A40,'bnk acc Jan 22'!J:J)</f>
        <v>0</v>
      </c>
      <c r="C40" s="64"/>
      <c r="D40" s="63"/>
      <c r="E40" s="64"/>
      <c r="F40" s="63"/>
      <c r="G40" s="64"/>
      <c r="H40" s="63"/>
      <c r="I40" s="64"/>
      <c r="J40" s="65">
        <f t="shared" si="2"/>
        <v>0</v>
      </c>
      <c r="K40" s="73"/>
      <c r="L40" s="63"/>
      <c r="M40" s="28"/>
    </row>
    <row r="41" spans="1:13" ht="27.6" x14ac:dyDescent="0.25">
      <c r="A41" s="78" t="s">
        <v>108</v>
      </c>
      <c r="B41" s="63">
        <f>SUMIF('bnk acc Jan 22'!H:H,A41,'bnk acc Jan 22'!J:J)</f>
        <v>0</v>
      </c>
      <c r="C41" s="64"/>
      <c r="D41" s="63"/>
      <c r="E41" s="64"/>
      <c r="F41" s="63"/>
      <c r="G41" s="64"/>
      <c r="H41" s="63"/>
      <c r="I41" s="64"/>
      <c r="J41" s="65">
        <f t="shared" si="2"/>
        <v>0</v>
      </c>
      <c r="K41" s="73"/>
      <c r="L41" s="63"/>
      <c r="M41" s="28"/>
    </row>
    <row r="42" spans="1:13" x14ac:dyDescent="0.25">
      <c r="A42" s="78" t="s">
        <v>109</v>
      </c>
      <c r="B42" s="63">
        <f>SUMIF('bnk acc Jan 22'!H:H,A42,'bnk acc Jan 22'!J:J)</f>
        <v>0</v>
      </c>
      <c r="C42" s="64"/>
      <c r="D42" s="63"/>
      <c r="E42" s="64"/>
      <c r="F42" s="63"/>
      <c r="G42" s="64"/>
      <c r="H42" s="63"/>
      <c r="I42" s="64"/>
      <c r="J42" s="65">
        <f t="shared" si="2"/>
        <v>0</v>
      </c>
      <c r="K42" s="73"/>
      <c r="L42" s="63"/>
      <c r="M42" s="28"/>
    </row>
    <row r="43" spans="1:13" ht="14.4" thickBot="1" x14ac:dyDescent="0.3">
      <c r="A43" s="77"/>
      <c r="B43" s="79"/>
      <c r="C43" s="64"/>
      <c r="D43" s="79"/>
      <c r="E43" s="64"/>
      <c r="F43" s="79"/>
      <c r="G43" s="64"/>
      <c r="H43" s="79"/>
      <c r="I43" s="64"/>
      <c r="J43" s="65">
        <f t="shared" si="2"/>
        <v>0</v>
      </c>
      <c r="K43" s="73"/>
      <c r="L43" s="79"/>
      <c r="M43" s="28"/>
    </row>
    <row r="44" spans="1:13" ht="32.4" thickTop="1" thickBot="1" x14ac:dyDescent="0.3">
      <c r="A44" s="24" t="s">
        <v>110</v>
      </c>
      <c r="B44" s="67">
        <f>SUM(B32:B43)</f>
        <v>48274.87</v>
      </c>
      <c r="C44" s="80"/>
      <c r="D44" s="67">
        <f>SUM(D32:D43)</f>
        <v>0</v>
      </c>
      <c r="E44" s="64"/>
      <c r="F44" s="67">
        <f>SUM(F32:F43)</f>
        <v>0</v>
      </c>
      <c r="G44" s="64"/>
      <c r="H44" s="67">
        <f>SUM(H32:H43)</f>
        <v>0</v>
      </c>
      <c r="I44" s="64"/>
      <c r="J44" s="67">
        <v>48275</v>
      </c>
      <c r="K44" s="73"/>
      <c r="L44" s="67">
        <f>SUM(L32:L43)</f>
        <v>0</v>
      </c>
      <c r="M44" s="28"/>
    </row>
    <row r="45" spans="1:13" ht="14.4" thickTop="1" x14ac:dyDescent="0.25">
      <c r="A45" s="26"/>
      <c r="B45" s="71"/>
      <c r="C45" s="71"/>
      <c r="D45" s="81"/>
      <c r="E45" s="71"/>
      <c r="F45" s="71"/>
      <c r="G45" s="71"/>
      <c r="H45" s="71"/>
      <c r="I45" s="71"/>
      <c r="J45" s="71" t="str">
        <f>IF(B44+D44+F44+H44-J44=0," ","error")</f>
        <v>error</v>
      </c>
      <c r="K45" s="71"/>
      <c r="L45" s="71"/>
      <c r="M45" s="26"/>
    </row>
    <row r="46" spans="1:13" ht="138" x14ac:dyDescent="0.25">
      <c r="A46" s="25" t="s">
        <v>111</v>
      </c>
      <c r="B46" s="72"/>
      <c r="C46" s="61"/>
      <c r="D46" s="61"/>
      <c r="E46" s="61"/>
      <c r="F46" s="61"/>
      <c r="G46" s="61"/>
      <c r="H46" s="61"/>
      <c r="I46" s="61"/>
      <c r="J46" s="61"/>
      <c r="K46" s="61"/>
      <c r="L46" s="28"/>
      <c r="M46" s="28"/>
    </row>
    <row r="47" spans="1:13" ht="41.4" x14ac:dyDescent="0.25">
      <c r="A47" s="77" t="s">
        <v>112</v>
      </c>
      <c r="B47" s="63">
        <f>SUMIF('bnk acc Jan 22'!I:I,A47,'bnk acc Jan 22'!J:J)</f>
        <v>0</v>
      </c>
      <c r="C47" s="64"/>
      <c r="D47" s="63"/>
      <c r="E47" s="64"/>
      <c r="F47" s="63"/>
      <c r="G47" s="64"/>
      <c r="H47" s="63"/>
      <c r="I47" s="64"/>
      <c r="J47" s="65">
        <f t="shared" ref="J47:J48" si="3">H47+D47+F47+B47</f>
        <v>0</v>
      </c>
      <c r="K47" s="73"/>
      <c r="L47" s="63"/>
      <c r="M47" s="28"/>
    </row>
    <row r="48" spans="1:13" ht="55.8" thickBot="1" x14ac:dyDescent="0.3">
      <c r="A48" s="77" t="s">
        <v>113</v>
      </c>
      <c r="B48" s="63">
        <f>SUMIF('bnk acc Jan 22'!I:I,A48,'bnk acc Jan 22'!J:J)</f>
        <v>0</v>
      </c>
      <c r="C48" s="64"/>
      <c r="D48" s="79"/>
      <c r="E48" s="64"/>
      <c r="F48" s="79"/>
      <c r="G48" s="64"/>
      <c r="H48" s="79"/>
      <c r="I48" s="64"/>
      <c r="J48" s="65">
        <f t="shared" si="3"/>
        <v>0</v>
      </c>
      <c r="K48" s="73"/>
      <c r="L48" s="79"/>
      <c r="M48" s="28"/>
    </row>
    <row r="49" spans="1:13" ht="32.4" thickTop="1" thickBot="1" x14ac:dyDescent="0.3">
      <c r="A49" s="24" t="s">
        <v>114</v>
      </c>
      <c r="B49" s="67">
        <f>SUM(B47:B48)</f>
        <v>0</v>
      </c>
      <c r="C49" s="80"/>
      <c r="D49" s="67">
        <f>SUM(D47:D48)</f>
        <v>0</v>
      </c>
      <c r="E49" s="64"/>
      <c r="F49" s="67">
        <f>SUM(F47:F48)</f>
        <v>0</v>
      </c>
      <c r="G49" s="64"/>
      <c r="H49" s="67">
        <f>SUM(H47:H48)</f>
        <v>0</v>
      </c>
      <c r="I49" s="64"/>
      <c r="J49" s="67">
        <f>SUM(J47:J48)</f>
        <v>0</v>
      </c>
      <c r="K49" s="73"/>
      <c r="L49" s="67">
        <f>SUM(L47:L48)</f>
        <v>0</v>
      </c>
      <c r="M49" s="28"/>
    </row>
    <row r="50" spans="1:13" ht="15" thickTop="1" thickBot="1" x14ac:dyDescent="0.3">
      <c r="A50" s="28"/>
      <c r="B50" s="82"/>
      <c r="C50" s="48"/>
      <c r="D50" s="82"/>
      <c r="E50" s="48"/>
      <c r="F50" s="48"/>
      <c r="G50" s="48"/>
      <c r="H50" s="82"/>
      <c r="I50" s="48"/>
      <c r="J50" s="71" t="str">
        <f>IF(B49+D49+F49+H49-J49=0," ","error")</f>
        <v xml:space="preserve"> </v>
      </c>
      <c r="K50" s="48"/>
      <c r="L50" s="48"/>
      <c r="M50" s="28"/>
    </row>
    <row r="51" spans="1:13" ht="16.8" thickTop="1" thickBot="1" x14ac:dyDescent="0.3">
      <c r="A51" s="83" t="s">
        <v>115</v>
      </c>
      <c r="B51" s="84">
        <f>+B49+B44</f>
        <v>48274.87</v>
      </c>
      <c r="C51" s="66"/>
      <c r="D51" s="84">
        <f>+D49+D44</f>
        <v>0</v>
      </c>
      <c r="E51" s="66"/>
      <c r="F51" s="84">
        <f>+F49+F44</f>
        <v>0</v>
      </c>
      <c r="G51" s="66"/>
      <c r="H51" s="84">
        <f>+H49+H44</f>
        <v>0</v>
      </c>
      <c r="I51" s="66"/>
      <c r="J51" s="84">
        <v>48275</v>
      </c>
      <c r="K51" s="66"/>
      <c r="L51" s="84">
        <f>+L49+L44</f>
        <v>0</v>
      </c>
      <c r="M51" s="85"/>
    </row>
    <row r="52" spans="1:13" ht="15" thickTop="1" thickBot="1" x14ac:dyDescent="0.3">
      <c r="A52" s="28"/>
      <c r="B52" s="86"/>
      <c r="C52" s="86"/>
      <c r="D52" s="86"/>
      <c r="E52" s="86"/>
      <c r="F52" s="86"/>
      <c r="G52" s="86"/>
      <c r="H52" s="86"/>
      <c r="I52" s="86"/>
      <c r="J52" s="71" t="str">
        <f>IF(B51+D51+F51+H51-J51=0," ","error")</f>
        <v>error</v>
      </c>
      <c r="K52" s="87"/>
      <c r="L52" s="48"/>
      <c r="M52" s="28"/>
    </row>
    <row r="53" spans="1:13" ht="16.8" thickTop="1" thickBot="1" x14ac:dyDescent="0.3">
      <c r="A53" s="30" t="s">
        <v>116</v>
      </c>
      <c r="B53" s="88">
        <f>+B29-B51</f>
        <v>44658.13</v>
      </c>
      <c r="C53" s="89"/>
      <c r="D53" s="88">
        <f>+D29-D51</f>
        <v>0</v>
      </c>
      <c r="E53" s="89"/>
      <c r="F53" s="88">
        <f>+F29-F51</f>
        <v>0</v>
      </c>
      <c r="G53" s="89"/>
      <c r="H53" s="88">
        <f>+H29-H51</f>
        <v>0</v>
      </c>
      <c r="I53" s="89"/>
      <c r="J53" s="90">
        <v>44658</v>
      </c>
      <c r="K53" s="91"/>
      <c r="L53" s="88">
        <f>+L29-L51</f>
        <v>0</v>
      </c>
      <c r="M53" s="8"/>
    </row>
    <row r="54" spans="1:13" ht="16.2" thickBot="1" x14ac:dyDescent="0.3">
      <c r="A54" s="30"/>
      <c r="B54" s="92"/>
      <c r="C54" s="89"/>
      <c r="D54" s="92"/>
      <c r="E54" s="89"/>
      <c r="F54" s="92"/>
      <c r="G54" s="89"/>
      <c r="H54" s="92"/>
      <c r="I54" s="89"/>
      <c r="J54" s="92"/>
      <c r="K54" s="91"/>
      <c r="L54" s="92"/>
      <c r="M54" s="8"/>
    </row>
    <row r="55" spans="1:13" ht="16.8" thickTop="1" thickBot="1" x14ac:dyDescent="0.3">
      <c r="A55" s="32" t="s">
        <v>117</v>
      </c>
      <c r="B55" s="93"/>
      <c r="C55" s="89"/>
      <c r="D55" s="93"/>
      <c r="E55" s="89"/>
      <c r="F55" s="93"/>
      <c r="G55" s="89"/>
      <c r="H55" s="93"/>
      <c r="I55" s="89"/>
      <c r="J55" s="94">
        <f>IF(H55+F55+D55+B55=0,0,"Transfer error")</f>
        <v>0</v>
      </c>
      <c r="K55" s="91"/>
      <c r="L55" s="93"/>
      <c r="M55" s="28"/>
    </row>
    <row r="56" spans="1:13" ht="15" thickTop="1" thickBot="1" x14ac:dyDescent="0.3">
      <c r="A56" s="35"/>
      <c r="B56" s="92"/>
      <c r="C56" s="89"/>
      <c r="D56" s="92"/>
      <c r="E56" s="89"/>
      <c r="F56" s="92"/>
      <c r="G56" s="89"/>
      <c r="H56" s="92"/>
      <c r="I56" s="89"/>
      <c r="J56" s="95"/>
      <c r="K56" s="91"/>
      <c r="L56" s="92"/>
      <c r="M56" s="28"/>
    </row>
    <row r="57" spans="1:13" ht="63.6" thickTop="1" thickBot="1" x14ac:dyDescent="0.3">
      <c r="A57" s="24" t="s">
        <v>118</v>
      </c>
      <c r="B57" s="96">
        <f>+B53+B55</f>
        <v>44658.13</v>
      </c>
      <c r="C57" s="89"/>
      <c r="D57" s="96">
        <f>+D53+D55</f>
        <v>0</v>
      </c>
      <c r="E57" s="89"/>
      <c r="F57" s="96">
        <f>+F53+F55</f>
        <v>0</v>
      </c>
      <c r="G57" s="89"/>
      <c r="H57" s="96">
        <f>+H53+H55</f>
        <v>0</v>
      </c>
      <c r="I57" s="89"/>
      <c r="J57" s="96">
        <v>44658</v>
      </c>
      <c r="K57" s="91"/>
      <c r="L57" s="96">
        <f>+L53+L55</f>
        <v>0</v>
      </c>
      <c r="M57" s="28"/>
    </row>
    <row r="58" spans="1:13" ht="14.4" thickTop="1" x14ac:dyDescent="0.25">
      <c r="A58" s="28"/>
      <c r="B58" s="48"/>
      <c r="C58" s="28"/>
      <c r="D58" s="28"/>
      <c r="E58" s="28"/>
      <c r="F58" s="28"/>
      <c r="G58" s="28"/>
      <c r="H58" s="28"/>
      <c r="I58" s="28"/>
      <c r="J58" s="71" t="str">
        <f>IF(B57+D57+H57-J57=0," ","error")</f>
        <v>error</v>
      </c>
      <c r="K58" s="28"/>
      <c r="L58" s="28"/>
      <c r="M58" s="28"/>
    </row>
    <row r="59" spans="1:13" x14ac:dyDescent="0.25">
      <c r="A59" s="28"/>
      <c r="B59" s="4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3" x14ac:dyDescent="0.25">
      <c r="A60" s="28"/>
      <c r="B60" s="4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</sheetData>
  <mergeCells count="13">
    <mergeCell ref="H5:J5"/>
    <mergeCell ref="D6:F6"/>
    <mergeCell ref="H6:J6"/>
    <mergeCell ref="A1:A6"/>
    <mergeCell ref="B1:J1"/>
    <mergeCell ref="B2:J2"/>
    <mergeCell ref="B3:J3"/>
    <mergeCell ref="B4:B6"/>
    <mergeCell ref="C4:C6"/>
    <mergeCell ref="D4:F4"/>
    <mergeCell ref="G4:G6"/>
    <mergeCell ref="H4:J4"/>
    <mergeCell ref="D5:F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4EE8-715D-44FF-83A4-A784996BC158}">
  <sheetPr>
    <tabColor rgb="FF7030A0"/>
  </sheetPr>
  <dimension ref="A1:N291"/>
  <sheetViews>
    <sheetView tabSelected="1" topLeftCell="A251" workbookViewId="0">
      <selection activeCell="D274" sqref="D274"/>
    </sheetView>
  </sheetViews>
  <sheetFormatPr defaultRowHeight="13.8" x14ac:dyDescent="0.25"/>
  <cols>
    <col min="1" max="1" width="9.8984375" customWidth="1"/>
    <col min="3" max="3" width="32.09765625" customWidth="1"/>
    <col min="4" max="4" width="49.09765625" customWidth="1"/>
    <col min="5" max="5" width="7.69921875" customWidth="1"/>
    <col min="6" max="6" width="42.69921875" customWidth="1"/>
    <col min="7" max="7" width="10.8984375" customWidth="1"/>
    <col min="8" max="8" width="10.19921875" customWidth="1"/>
    <col min="9" max="9" width="0.5" hidden="1" customWidth="1"/>
    <col min="10" max="10" width="2" customWidth="1"/>
    <col min="11" max="11" width="7.09765625" customWidth="1"/>
  </cols>
  <sheetData>
    <row r="1" spans="1:14" s="124" customFormat="1" x14ac:dyDescent="0.25">
      <c r="A1" s="124" t="s">
        <v>0</v>
      </c>
      <c r="D1" s="124" t="e">
        <v>#NAME?</v>
      </c>
      <c r="G1" s="124" t="s">
        <v>479</v>
      </c>
      <c r="H1" s="124" t="s">
        <v>478</v>
      </c>
    </row>
    <row r="2" spans="1:14" s="124" customFormat="1" ht="64.5" customHeight="1" x14ac:dyDescent="0.25">
      <c r="A2" s="124" t="s">
        <v>2</v>
      </c>
      <c r="B2" s="124" t="s">
        <v>3</v>
      </c>
      <c r="E2" s="128" t="s">
        <v>9</v>
      </c>
      <c r="G2" s="124" t="s">
        <v>6</v>
      </c>
      <c r="I2" s="128"/>
      <c r="K2" s="124" t="s">
        <v>470</v>
      </c>
    </row>
    <row r="3" spans="1:14" x14ac:dyDescent="0.25">
      <c r="A3" s="109">
        <v>45691</v>
      </c>
      <c r="B3" t="s">
        <v>54</v>
      </c>
      <c r="F3" t="s">
        <v>26</v>
      </c>
      <c r="G3">
        <v>66.8</v>
      </c>
      <c r="K3">
        <v>44725.02</v>
      </c>
    </row>
    <row r="4" spans="1:14" x14ac:dyDescent="0.25">
      <c r="A4" s="109">
        <v>45691</v>
      </c>
      <c r="B4" t="s">
        <v>355</v>
      </c>
      <c r="D4" t="s">
        <v>21</v>
      </c>
      <c r="E4">
        <v>600</v>
      </c>
      <c r="K4">
        <v>44125.02</v>
      </c>
      <c r="N4" t="e" cm="1">
        <f t="array" ref="N4:N8">_xlfn.UNIQUE(D:D)</f>
        <v>#NAME?</v>
      </c>
    </row>
    <row r="5" spans="1:14" x14ac:dyDescent="0.25">
      <c r="A5" s="109">
        <v>45692</v>
      </c>
      <c r="B5" t="s">
        <v>356</v>
      </c>
      <c r="D5" t="s">
        <v>197</v>
      </c>
      <c r="E5">
        <v>142.9</v>
      </c>
      <c r="K5">
        <v>43982.12</v>
      </c>
      <c r="N5">
        <v>0</v>
      </c>
    </row>
    <row r="6" spans="1:14" x14ac:dyDescent="0.25">
      <c r="A6" s="109">
        <v>45693</v>
      </c>
      <c r="B6" t="s">
        <v>63</v>
      </c>
      <c r="D6" t="s">
        <v>197</v>
      </c>
      <c r="E6">
        <v>68.84</v>
      </c>
      <c r="K6">
        <v>43913.279999999999</v>
      </c>
      <c r="M6">
        <f>SUMIF(D:D,N6,E:E)</f>
        <v>8208.869999999999</v>
      </c>
      <c r="N6" t="str">
        <v>Expenses for fundraising activities</v>
      </c>
    </row>
    <row r="7" spans="1:14" x14ac:dyDescent="0.25">
      <c r="A7" s="109">
        <v>45693</v>
      </c>
      <c r="B7" t="s">
        <v>54</v>
      </c>
      <c r="F7" t="s">
        <v>26</v>
      </c>
      <c r="G7">
        <v>175</v>
      </c>
      <c r="K7">
        <v>44088.28</v>
      </c>
      <c r="M7">
        <f>SUMIF(D:D,N7,E:E)</f>
        <v>84036.700000000026</v>
      </c>
      <c r="N7" t="str">
        <v>Expenses for charitable activities</v>
      </c>
    </row>
    <row r="8" spans="1:14" x14ac:dyDescent="0.25">
      <c r="A8" s="109">
        <v>45694</v>
      </c>
      <c r="B8" t="s">
        <v>357</v>
      </c>
      <c r="D8" t="s">
        <v>197</v>
      </c>
      <c r="E8">
        <v>15.3</v>
      </c>
      <c r="K8">
        <v>44072.98</v>
      </c>
      <c r="N8" t="str">
        <v>Unresricted funds are currenlty unspent</v>
      </c>
    </row>
    <row r="9" spans="1:14" x14ac:dyDescent="0.25">
      <c r="A9" s="109">
        <v>45694</v>
      </c>
      <c r="B9" t="s">
        <v>358</v>
      </c>
      <c r="D9" t="s">
        <v>197</v>
      </c>
      <c r="E9">
        <v>15.59</v>
      </c>
      <c r="K9">
        <v>44059.39</v>
      </c>
      <c r="N9" cm="1">
        <f t="array" ref="N9:N14">_xlfn.UNIQUE(F:F)</f>
        <v>0</v>
      </c>
    </row>
    <row r="10" spans="1:14" x14ac:dyDescent="0.25">
      <c r="A10" s="109">
        <v>45699</v>
      </c>
      <c r="B10" t="s">
        <v>54</v>
      </c>
      <c r="F10" t="s">
        <v>26</v>
      </c>
      <c r="G10">
        <v>30</v>
      </c>
      <c r="K10">
        <v>44087.39</v>
      </c>
      <c r="M10">
        <f>SUMIF(F:F,N10,G:G)</f>
        <v>2094.380000000001</v>
      </c>
      <c r="N10" t="str">
        <v>Donations</v>
      </c>
    </row>
    <row r="11" spans="1:14" x14ac:dyDescent="0.25">
      <c r="A11" s="109">
        <v>45705</v>
      </c>
      <c r="B11" t="s">
        <v>359</v>
      </c>
      <c r="D11" t="s">
        <v>197</v>
      </c>
      <c r="E11">
        <v>4.2</v>
      </c>
      <c r="K11">
        <v>44083.19</v>
      </c>
      <c r="M11">
        <f t="shared" ref="M11:M12" si="0">SUMIF(F:F,N11,G:G)</f>
        <v>20000</v>
      </c>
      <c r="N11" t="str">
        <v>Grants</v>
      </c>
    </row>
    <row r="12" spans="1:14" x14ac:dyDescent="0.25">
      <c r="A12" s="109">
        <v>45705</v>
      </c>
      <c r="B12" t="s">
        <v>206</v>
      </c>
      <c r="D12" t="s">
        <v>197</v>
      </c>
      <c r="E12">
        <v>714</v>
      </c>
      <c r="K12">
        <v>43369.19</v>
      </c>
      <c r="M12">
        <f t="shared" si="0"/>
        <v>8026.4</v>
      </c>
      <c r="N12" t="str">
        <v>Receipts from fundraising activities</v>
      </c>
    </row>
    <row r="13" spans="1:14" x14ac:dyDescent="0.25">
      <c r="A13" s="109">
        <v>45707</v>
      </c>
      <c r="B13" t="s">
        <v>477</v>
      </c>
      <c r="F13" t="s">
        <v>41</v>
      </c>
      <c r="H13">
        <v>3000</v>
      </c>
      <c r="K13">
        <v>46369.19</v>
      </c>
      <c r="N13" t="str">
        <v>Restricted</v>
      </c>
    </row>
    <row r="14" spans="1:14" x14ac:dyDescent="0.25">
      <c r="A14" s="109">
        <v>45708</v>
      </c>
      <c r="B14" t="s">
        <v>360</v>
      </c>
      <c r="D14" t="s">
        <v>197</v>
      </c>
      <c r="E14">
        <v>969.28</v>
      </c>
      <c r="K14">
        <v>45399.28</v>
      </c>
      <c r="N14" t="str">
        <v>Unrestricted</v>
      </c>
    </row>
    <row r="15" spans="1:14" x14ac:dyDescent="0.25">
      <c r="A15" t="s">
        <v>361</v>
      </c>
      <c r="B15" t="s">
        <v>362</v>
      </c>
      <c r="D15" t="s">
        <v>197</v>
      </c>
      <c r="E15">
        <v>1983.04</v>
      </c>
      <c r="K15">
        <v>43416.87</v>
      </c>
    </row>
    <row r="16" spans="1:14" x14ac:dyDescent="0.25">
      <c r="A16" s="109">
        <v>45709</v>
      </c>
      <c r="B16" t="s">
        <v>28</v>
      </c>
      <c r="F16" t="s">
        <v>26</v>
      </c>
      <c r="G16">
        <v>56.44</v>
      </c>
      <c r="K16">
        <v>43473.31</v>
      </c>
    </row>
    <row r="17" spans="1:11" x14ac:dyDescent="0.25">
      <c r="A17" s="109">
        <v>45709</v>
      </c>
      <c r="B17" t="s">
        <v>363</v>
      </c>
      <c r="D17" t="s">
        <v>197</v>
      </c>
      <c r="E17">
        <v>76.16</v>
      </c>
      <c r="K17">
        <v>43397.15</v>
      </c>
    </row>
    <row r="18" spans="1:11" x14ac:dyDescent="0.25">
      <c r="A18" s="109">
        <v>45713</v>
      </c>
      <c r="B18" t="s">
        <v>364</v>
      </c>
      <c r="D18" t="s">
        <v>197</v>
      </c>
      <c r="E18">
        <v>400</v>
      </c>
      <c r="K18">
        <v>42997.15</v>
      </c>
    </row>
    <row r="19" spans="1:11" x14ac:dyDescent="0.25">
      <c r="A19" s="109">
        <v>45714</v>
      </c>
      <c r="B19" t="s">
        <v>329</v>
      </c>
      <c r="D19" t="s">
        <v>197</v>
      </c>
      <c r="E19">
        <v>20.99</v>
      </c>
      <c r="K19">
        <v>42976.160000000003</v>
      </c>
    </row>
    <row r="20" spans="1:11" x14ac:dyDescent="0.25">
      <c r="A20" s="109">
        <v>45715</v>
      </c>
      <c r="B20" t="s">
        <v>54</v>
      </c>
      <c r="F20" t="s">
        <v>26</v>
      </c>
      <c r="G20">
        <v>25</v>
      </c>
      <c r="K20">
        <v>43001.16</v>
      </c>
    </row>
    <row r="21" spans="1:11" x14ac:dyDescent="0.25">
      <c r="A21" s="109">
        <v>45719</v>
      </c>
      <c r="B21" t="s">
        <v>355</v>
      </c>
      <c r="D21" t="s">
        <v>21</v>
      </c>
      <c r="E21">
        <v>600</v>
      </c>
      <c r="K21">
        <v>42401.16</v>
      </c>
    </row>
    <row r="22" spans="1:11" x14ac:dyDescent="0.25">
      <c r="A22" s="109">
        <v>45719</v>
      </c>
      <c r="B22" t="s">
        <v>365</v>
      </c>
      <c r="D22" t="s">
        <v>197</v>
      </c>
      <c r="E22">
        <v>73</v>
      </c>
      <c r="K22">
        <v>42328.160000000003</v>
      </c>
    </row>
    <row r="23" spans="1:11" x14ac:dyDescent="0.25">
      <c r="A23" s="109">
        <v>45693</v>
      </c>
      <c r="B23" t="s">
        <v>63</v>
      </c>
      <c r="D23" t="s">
        <v>197</v>
      </c>
      <c r="E23">
        <v>53.89</v>
      </c>
      <c r="K23">
        <v>42274.27</v>
      </c>
    </row>
    <row r="24" spans="1:11" x14ac:dyDescent="0.25">
      <c r="A24" s="109">
        <v>45722</v>
      </c>
      <c r="B24" t="s">
        <v>357</v>
      </c>
      <c r="D24" t="s">
        <v>197</v>
      </c>
      <c r="E24">
        <v>15.3</v>
      </c>
      <c r="K24">
        <v>42258.97</v>
      </c>
    </row>
    <row r="25" spans="1:11" x14ac:dyDescent="0.25">
      <c r="A25" s="109">
        <v>45722</v>
      </c>
      <c r="B25" t="s">
        <v>358</v>
      </c>
      <c r="D25" t="s">
        <v>197</v>
      </c>
      <c r="E25">
        <v>15.59</v>
      </c>
      <c r="K25">
        <v>42243.38</v>
      </c>
    </row>
    <row r="26" spans="1:11" x14ac:dyDescent="0.25">
      <c r="A26" s="109">
        <v>45727</v>
      </c>
      <c r="B26" t="s">
        <v>366</v>
      </c>
      <c r="D26" t="s">
        <v>197</v>
      </c>
      <c r="E26">
        <v>30</v>
      </c>
      <c r="K26">
        <v>42213.38</v>
      </c>
    </row>
    <row r="27" spans="1:11" x14ac:dyDescent="0.25">
      <c r="A27" s="109">
        <v>45728</v>
      </c>
      <c r="B27" t="s">
        <v>54</v>
      </c>
      <c r="F27" t="s">
        <v>26</v>
      </c>
      <c r="G27">
        <v>25</v>
      </c>
      <c r="K27">
        <v>42238.38</v>
      </c>
    </row>
    <row r="28" spans="1:11" x14ac:dyDescent="0.25">
      <c r="A28" s="109">
        <v>45733</v>
      </c>
      <c r="B28" t="s">
        <v>359</v>
      </c>
      <c r="D28" t="s">
        <v>197</v>
      </c>
      <c r="E28">
        <v>4.2</v>
      </c>
      <c r="K28">
        <v>42234.18</v>
      </c>
    </row>
    <row r="29" spans="1:11" x14ac:dyDescent="0.25">
      <c r="A29" s="109">
        <v>45733</v>
      </c>
      <c r="B29" t="s">
        <v>54</v>
      </c>
      <c r="F29" t="s">
        <v>26</v>
      </c>
      <c r="G29">
        <v>25</v>
      </c>
      <c r="K29">
        <v>42259.18</v>
      </c>
    </row>
    <row r="30" spans="1:11" x14ac:dyDescent="0.25">
      <c r="A30" s="109">
        <v>45735</v>
      </c>
      <c r="B30" t="s">
        <v>54</v>
      </c>
      <c r="F30" t="s">
        <v>26</v>
      </c>
      <c r="G30">
        <v>46.74</v>
      </c>
      <c r="K30">
        <v>42305.919999999998</v>
      </c>
    </row>
    <row r="31" spans="1:11" x14ac:dyDescent="0.25">
      <c r="A31" s="109">
        <v>45736</v>
      </c>
      <c r="B31" t="s">
        <v>329</v>
      </c>
      <c r="D31" t="s">
        <v>197</v>
      </c>
      <c r="E31">
        <v>4.66</v>
      </c>
      <c r="K31">
        <v>42301.26</v>
      </c>
    </row>
    <row r="32" spans="1:11" x14ac:dyDescent="0.25">
      <c r="A32" s="109">
        <v>45736</v>
      </c>
      <c r="B32" t="s">
        <v>360</v>
      </c>
      <c r="D32" t="s">
        <v>197</v>
      </c>
      <c r="E32">
        <v>936</v>
      </c>
      <c r="K32">
        <v>41365.26</v>
      </c>
    </row>
    <row r="33" spans="1:11" x14ac:dyDescent="0.25">
      <c r="A33" s="109">
        <v>45736</v>
      </c>
      <c r="B33" t="s">
        <v>367</v>
      </c>
      <c r="D33" t="s">
        <v>197</v>
      </c>
      <c r="E33">
        <v>1923.84</v>
      </c>
      <c r="K33">
        <v>39441.919999999998</v>
      </c>
    </row>
    <row r="34" spans="1:11" x14ac:dyDescent="0.25">
      <c r="A34" s="109">
        <v>45736</v>
      </c>
      <c r="B34" t="s">
        <v>363</v>
      </c>
      <c r="D34" t="s">
        <v>197</v>
      </c>
      <c r="E34">
        <v>76.16</v>
      </c>
      <c r="K34">
        <v>39365.26</v>
      </c>
    </row>
    <row r="35" spans="1:11" x14ac:dyDescent="0.25">
      <c r="A35" s="109">
        <v>45737</v>
      </c>
      <c r="B35" t="s">
        <v>364</v>
      </c>
      <c r="D35" t="s">
        <v>197</v>
      </c>
      <c r="E35">
        <v>400</v>
      </c>
      <c r="K35">
        <v>38965.26</v>
      </c>
    </row>
    <row r="36" spans="1:11" x14ac:dyDescent="0.25">
      <c r="A36" s="109">
        <v>45740</v>
      </c>
      <c r="B36" t="s">
        <v>54</v>
      </c>
      <c r="F36" t="s">
        <v>26</v>
      </c>
      <c r="G36">
        <v>25</v>
      </c>
      <c r="K36">
        <v>38990.26</v>
      </c>
    </row>
    <row r="37" spans="1:11" x14ac:dyDescent="0.25">
      <c r="A37" s="109">
        <v>45740</v>
      </c>
      <c r="B37" t="s">
        <v>54</v>
      </c>
      <c r="F37" t="s">
        <v>26</v>
      </c>
      <c r="G37">
        <v>25</v>
      </c>
      <c r="K37">
        <v>39015.26</v>
      </c>
    </row>
    <row r="38" spans="1:11" x14ac:dyDescent="0.25">
      <c r="A38" s="109">
        <v>45741</v>
      </c>
      <c r="B38" t="s">
        <v>54</v>
      </c>
      <c r="F38" t="s">
        <v>26</v>
      </c>
      <c r="G38">
        <v>25</v>
      </c>
      <c r="K38">
        <v>39040.26</v>
      </c>
    </row>
    <row r="39" spans="1:11" x14ac:dyDescent="0.25">
      <c r="A39" s="109">
        <v>45742</v>
      </c>
      <c r="B39" t="s">
        <v>329</v>
      </c>
      <c r="D39" t="s">
        <v>197</v>
      </c>
      <c r="E39">
        <v>20.99</v>
      </c>
      <c r="K39">
        <v>39019.269999999997</v>
      </c>
    </row>
    <row r="40" spans="1:11" x14ac:dyDescent="0.25">
      <c r="A40" s="109">
        <v>45742</v>
      </c>
      <c r="B40" t="s">
        <v>368</v>
      </c>
      <c r="F40" t="s">
        <v>41</v>
      </c>
      <c r="G40">
        <v>10000</v>
      </c>
      <c r="K40">
        <v>49019.27</v>
      </c>
    </row>
    <row r="41" spans="1:11" x14ac:dyDescent="0.25">
      <c r="A41" s="109">
        <v>45742</v>
      </c>
      <c r="B41" t="s">
        <v>54</v>
      </c>
      <c r="F41" t="s">
        <v>26</v>
      </c>
      <c r="G41">
        <v>4.55</v>
      </c>
      <c r="K41">
        <v>49023.82</v>
      </c>
    </row>
    <row r="42" spans="1:11" x14ac:dyDescent="0.25">
      <c r="A42" s="109">
        <v>45743</v>
      </c>
      <c r="B42" t="s">
        <v>369</v>
      </c>
      <c r="F42" t="s">
        <v>41</v>
      </c>
      <c r="H42">
        <v>3000</v>
      </c>
      <c r="K42">
        <v>52023.82</v>
      </c>
    </row>
    <row r="43" spans="1:11" x14ac:dyDescent="0.25">
      <c r="A43" s="109">
        <v>45744</v>
      </c>
      <c r="B43" t="s">
        <v>54</v>
      </c>
      <c r="F43" t="s">
        <v>26</v>
      </c>
      <c r="G43">
        <v>30</v>
      </c>
      <c r="K43">
        <v>52053.82</v>
      </c>
    </row>
    <row r="44" spans="1:11" x14ac:dyDescent="0.25">
      <c r="A44" s="109">
        <v>45749</v>
      </c>
      <c r="B44" t="s">
        <v>355</v>
      </c>
      <c r="D44" t="s">
        <v>21</v>
      </c>
      <c r="E44">
        <v>600</v>
      </c>
      <c r="K44">
        <v>51453.82</v>
      </c>
    </row>
    <row r="45" spans="1:11" x14ac:dyDescent="0.25">
      <c r="A45" s="109">
        <v>45751</v>
      </c>
      <c r="B45" t="s">
        <v>67</v>
      </c>
      <c r="D45" t="s">
        <v>197</v>
      </c>
      <c r="E45">
        <v>53.89</v>
      </c>
      <c r="K45">
        <v>51399.93</v>
      </c>
    </row>
    <row r="46" spans="1:11" x14ac:dyDescent="0.25">
      <c r="A46" s="109">
        <v>45754</v>
      </c>
      <c r="B46" t="s">
        <v>357</v>
      </c>
      <c r="D46" t="s">
        <v>197</v>
      </c>
      <c r="E46">
        <v>15.3</v>
      </c>
      <c r="K46">
        <v>51384.3</v>
      </c>
    </row>
    <row r="47" spans="1:11" x14ac:dyDescent="0.25">
      <c r="A47" t="s">
        <v>370</v>
      </c>
      <c r="B47" t="s">
        <v>358</v>
      </c>
      <c r="D47" t="s">
        <v>197</v>
      </c>
      <c r="E47">
        <v>15.59</v>
      </c>
      <c r="K47">
        <v>51369.04</v>
      </c>
    </row>
    <row r="48" spans="1:11" x14ac:dyDescent="0.25">
      <c r="A48" s="109">
        <v>45755</v>
      </c>
      <c r="B48" t="s">
        <v>371</v>
      </c>
      <c r="D48" t="s">
        <v>197</v>
      </c>
      <c r="E48">
        <v>522.35</v>
      </c>
      <c r="K48">
        <v>50846.69</v>
      </c>
    </row>
    <row r="49" spans="1:11" x14ac:dyDescent="0.25">
      <c r="A49" s="109">
        <v>45755</v>
      </c>
      <c r="B49" t="s">
        <v>476</v>
      </c>
      <c r="F49" t="s">
        <v>41</v>
      </c>
      <c r="H49">
        <v>3000</v>
      </c>
      <c r="K49">
        <v>53846.69</v>
      </c>
    </row>
    <row r="50" spans="1:11" x14ac:dyDescent="0.25">
      <c r="A50" s="109">
        <v>45755</v>
      </c>
      <c r="B50" t="s">
        <v>475</v>
      </c>
      <c r="F50" t="s">
        <v>41</v>
      </c>
      <c r="H50">
        <v>1500</v>
      </c>
      <c r="K50">
        <v>55346.69</v>
      </c>
    </row>
    <row r="51" spans="1:11" x14ac:dyDescent="0.25">
      <c r="A51" s="109">
        <v>45756</v>
      </c>
      <c r="B51" t="s">
        <v>54</v>
      </c>
      <c r="F51" t="s">
        <v>26</v>
      </c>
      <c r="G51">
        <v>20</v>
      </c>
      <c r="K51">
        <v>55366.69</v>
      </c>
    </row>
    <row r="52" spans="1:11" x14ac:dyDescent="0.25">
      <c r="A52" s="109">
        <v>45761</v>
      </c>
      <c r="B52" t="s">
        <v>372</v>
      </c>
      <c r="F52" t="s">
        <v>41</v>
      </c>
      <c r="H52">
        <v>2500</v>
      </c>
      <c r="K52">
        <v>57866.69</v>
      </c>
    </row>
    <row r="53" spans="1:11" x14ac:dyDescent="0.25">
      <c r="A53" s="109">
        <v>45762</v>
      </c>
      <c r="B53" t="s">
        <v>359</v>
      </c>
      <c r="D53" t="s">
        <v>197</v>
      </c>
      <c r="E53">
        <v>4.2</v>
      </c>
      <c r="K53">
        <v>57862.49</v>
      </c>
    </row>
    <row r="54" spans="1:11" x14ac:dyDescent="0.25">
      <c r="A54" s="109">
        <v>45769</v>
      </c>
      <c r="B54" t="s">
        <v>360</v>
      </c>
      <c r="D54" t="s">
        <v>197</v>
      </c>
      <c r="E54">
        <v>793.94</v>
      </c>
      <c r="K54">
        <v>57068.55</v>
      </c>
    </row>
    <row r="55" spans="1:11" x14ac:dyDescent="0.25">
      <c r="A55" s="109">
        <v>45769</v>
      </c>
      <c r="B55" t="s">
        <v>53</v>
      </c>
      <c r="D55" t="s">
        <v>197</v>
      </c>
      <c r="E55">
        <v>2093.92</v>
      </c>
      <c r="K55">
        <v>54937.63</v>
      </c>
    </row>
    <row r="56" spans="1:11" x14ac:dyDescent="0.25">
      <c r="A56" s="109">
        <v>45769</v>
      </c>
      <c r="B56" t="s">
        <v>363</v>
      </c>
      <c r="D56" t="s">
        <v>197</v>
      </c>
      <c r="E56">
        <v>564.52</v>
      </c>
      <c r="K56">
        <v>54410.11</v>
      </c>
    </row>
    <row r="57" spans="1:11" x14ac:dyDescent="0.25">
      <c r="A57" s="109">
        <v>45770</v>
      </c>
      <c r="B57" t="s">
        <v>373</v>
      </c>
      <c r="D57" t="s">
        <v>197</v>
      </c>
      <c r="E57">
        <v>150</v>
      </c>
      <c r="K57">
        <v>54260.11</v>
      </c>
    </row>
    <row r="58" spans="1:11" x14ac:dyDescent="0.25">
      <c r="A58" s="109">
        <v>45772</v>
      </c>
      <c r="B58" t="s">
        <v>374</v>
      </c>
      <c r="D58" t="s">
        <v>197</v>
      </c>
      <c r="E58">
        <v>20.99</v>
      </c>
      <c r="K58">
        <v>54239.12</v>
      </c>
    </row>
    <row r="59" spans="1:11" x14ac:dyDescent="0.25">
      <c r="A59" s="109">
        <v>45772</v>
      </c>
      <c r="B59" t="s">
        <v>375</v>
      </c>
      <c r="D59" t="s">
        <v>197</v>
      </c>
      <c r="E59">
        <v>250</v>
      </c>
      <c r="K59">
        <v>53989.120000000003</v>
      </c>
    </row>
    <row r="60" spans="1:11" x14ac:dyDescent="0.25">
      <c r="A60" s="109">
        <v>45772</v>
      </c>
      <c r="B60" t="s">
        <v>376</v>
      </c>
      <c r="F60" t="s">
        <v>19</v>
      </c>
      <c r="G60">
        <v>250</v>
      </c>
      <c r="K60">
        <v>54239.12</v>
      </c>
    </row>
    <row r="61" spans="1:11" x14ac:dyDescent="0.25">
      <c r="A61" s="109">
        <v>45772</v>
      </c>
      <c r="B61" t="s">
        <v>377</v>
      </c>
      <c r="D61" t="s">
        <v>197</v>
      </c>
      <c r="E61">
        <v>250</v>
      </c>
      <c r="K61">
        <v>53989.120000000003</v>
      </c>
    </row>
    <row r="62" spans="1:11" x14ac:dyDescent="0.25">
      <c r="A62" s="109">
        <v>45777</v>
      </c>
      <c r="B62" t="s">
        <v>364</v>
      </c>
      <c r="D62" t="s">
        <v>197</v>
      </c>
      <c r="E62">
        <v>400</v>
      </c>
      <c r="K62">
        <v>53589.120000000003</v>
      </c>
    </row>
    <row r="63" spans="1:11" x14ac:dyDescent="0.25">
      <c r="A63" s="109">
        <v>45779</v>
      </c>
      <c r="B63" t="s">
        <v>67</v>
      </c>
      <c r="D63" t="s">
        <v>197</v>
      </c>
      <c r="E63">
        <v>53.89</v>
      </c>
      <c r="K63">
        <v>53535.23</v>
      </c>
    </row>
    <row r="64" spans="1:11" x14ac:dyDescent="0.25">
      <c r="A64" s="109">
        <v>45779</v>
      </c>
      <c r="B64" t="s">
        <v>355</v>
      </c>
      <c r="D64" t="s">
        <v>21</v>
      </c>
      <c r="E64">
        <v>600</v>
      </c>
      <c r="K64">
        <v>52935.23</v>
      </c>
    </row>
    <row r="65" spans="1:11" x14ac:dyDescent="0.25">
      <c r="A65" s="109">
        <v>45779</v>
      </c>
      <c r="B65" t="s">
        <v>378</v>
      </c>
      <c r="D65" t="s">
        <v>197</v>
      </c>
      <c r="E65">
        <v>50</v>
      </c>
      <c r="K65">
        <v>52885.23</v>
      </c>
    </row>
    <row r="66" spans="1:11" x14ac:dyDescent="0.25">
      <c r="A66" s="109">
        <v>45783</v>
      </c>
      <c r="B66" t="s">
        <v>357</v>
      </c>
      <c r="D66" t="s">
        <v>197</v>
      </c>
      <c r="E66">
        <v>15.3</v>
      </c>
      <c r="K66">
        <v>52869.93</v>
      </c>
    </row>
    <row r="67" spans="1:11" x14ac:dyDescent="0.25">
      <c r="A67" s="109">
        <v>45783</v>
      </c>
      <c r="B67" t="s">
        <v>266</v>
      </c>
      <c r="D67" t="s">
        <v>197</v>
      </c>
      <c r="E67">
        <v>15.59</v>
      </c>
      <c r="K67">
        <v>52854.34</v>
      </c>
    </row>
    <row r="68" spans="1:11" x14ac:dyDescent="0.25">
      <c r="A68" s="109">
        <v>45789</v>
      </c>
      <c r="B68" t="s">
        <v>379</v>
      </c>
      <c r="D68" t="s">
        <v>197</v>
      </c>
      <c r="E68">
        <v>159.15</v>
      </c>
      <c r="K68">
        <v>52595.19</v>
      </c>
    </row>
    <row r="69" spans="1:11" x14ac:dyDescent="0.25">
      <c r="A69" s="109">
        <v>45790</v>
      </c>
      <c r="B69" t="s">
        <v>474</v>
      </c>
      <c r="F69" t="s">
        <v>41</v>
      </c>
      <c r="H69">
        <v>500</v>
      </c>
      <c r="K69">
        <v>53195.19</v>
      </c>
    </row>
    <row r="70" spans="1:11" x14ac:dyDescent="0.25">
      <c r="A70" s="109">
        <v>45791</v>
      </c>
      <c r="B70" t="s">
        <v>380</v>
      </c>
      <c r="D70" t="s">
        <v>197</v>
      </c>
      <c r="E70">
        <v>39</v>
      </c>
      <c r="K70">
        <v>53156.19</v>
      </c>
    </row>
    <row r="71" spans="1:11" x14ac:dyDescent="0.25">
      <c r="A71" s="109">
        <v>45792</v>
      </c>
      <c r="B71" t="s">
        <v>359</v>
      </c>
      <c r="D71" t="s">
        <v>197</v>
      </c>
      <c r="E71">
        <v>4.2</v>
      </c>
      <c r="K71">
        <v>53151</v>
      </c>
    </row>
    <row r="72" spans="1:11" x14ac:dyDescent="0.25">
      <c r="A72" s="109">
        <v>45796</v>
      </c>
      <c r="B72" t="s">
        <v>381</v>
      </c>
      <c r="D72" t="s">
        <v>197</v>
      </c>
      <c r="E72">
        <v>36</v>
      </c>
      <c r="K72">
        <v>53115.99</v>
      </c>
    </row>
    <row r="73" spans="1:11" x14ac:dyDescent="0.25">
      <c r="A73" s="109">
        <v>45797</v>
      </c>
      <c r="B73" t="s">
        <v>360</v>
      </c>
      <c r="D73" t="s">
        <v>197</v>
      </c>
      <c r="E73">
        <v>1110.82</v>
      </c>
      <c r="K73">
        <v>52005.17</v>
      </c>
    </row>
    <row r="74" spans="1:11" x14ac:dyDescent="0.25">
      <c r="A74" s="109">
        <v>45797</v>
      </c>
      <c r="B74" t="s">
        <v>53</v>
      </c>
      <c r="D74" t="s">
        <v>197</v>
      </c>
      <c r="E74">
        <v>2093.71</v>
      </c>
      <c r="K74">
        <v>49911.46</v>
      </c>
    </row>
    <row r="75" spans="1:11" x14ac:dyDescent="0.25">
      <c r="A75" s="109">
        <v>45797</v>
      </c>
      <c r="B75" t="s">
        <v>363</v>
      </c>
      <c r="D75" t="s">
        <v>197</v>
      </c>
      <c r="E75">
        <v>247.85</v>
      </c>
      <c r="K75">
        <v>49663.61</v>
      </c>
    </row>
    <row r="76" spans="1:11" x14ac:dyDescent="0.25">
      <c r="A76" s="109">
        <v>45799</v>
      </c>
      <c r="B76" t="s">
        <v>54</v>
      </c>
      <c r="F76" t="s">
        <v>26</v>
      </c>
      <c r="G76">
        <v>11.07</v>
      </c>
      <c r="K76">
        <v>49574.68</v>
      </c>
    </row>
    <row r="77" spans="1:11" x14ac:dyDescent="0.25">
      <c r="A77" s="109">
        <v>45805</v>
      </c>
      <c r="B77" t="s">
        <v>317</v>
      </c>
      <c r="D77" t="s">
        <v>197</v>
      </c>
      <c r="E77">
        <v>20.99</v>
      </c>
      <c r="K77">
        <v>49653.69</v>
      </c>
    </row>
    <row r="78" spans="1:11" x14ac:dyDescent="0.25">
      <c r="A78" s="109">
        <v>45805</v>
      </c>
      <c r="B78" t="s">
        <v>382</v>
      </c>
      <c r="D78" t="s">
        <v>197</v>
      </c>
      <c r="E78">
        <v>400</v>
      </c>
      <c r="K78">
        <v>49253.69</v>
      </c>
    </row>
    <row r="79" spans="1:11" x14ac:dyDescent="0.25">
      <c r="A79" s="109">
        <v>45806</v>
      </c>
      <c r="B79" t="s">
        <v>383</v>
      </c>
      <c r="D79" t="s">
        <v>197</v>
      </c>
      <c r="E79">
        <v>47</v>
      </c>
      <c r="K79">
        <v>49206.69</v>
      </c>
    </row>
    <row r="80" spans="1:11" x14ac:dyDescent="0.25">
      <c r="A80" s="109">
        <v>45806</v>
      </c>
      <c r="B80" t="s">
        <v>377</v>
      </c>
      <c r="D80" t="s">
        <v>197</v>
      </c>
      <c r="E80">
        <v>250</v>
      </c>
      <c r="K80">
        <v>48956.69</v>
      </c>
    </row>
    <row r="81" spans="1:11" x14ac:dyDescent="0.25">
      <c r="A81" s="109">
        <v>45810</v>
      </c>
      <c r="B81" t="s">
        <v>355</v>
      </c>
      <c r="D81" t="s">
        <v>21</v>
      </c>
      <c r="E81">
        <v>600</v>
      </c>
      <c r="K81">
        <v>48356.69</v>
      </c>
    </row>
    <row r="82" spans="1:11" x14ac:dyDescent="0.25">
      <c r="A82" s="109">
        <v>45813</v>
      </c>
      <c r="B82" t="s">
        <v>384</v>
      </c>
      <c r="D82" t="s">
        <v>197</v>
      </c>
      <c r="E82">
        <v>53.89</v>
      </c>
      <c r="K82">
        <v>48302.8</v>
      </c>
    </row>
    <row r="83" spans="1:11" x14ac:dyDescent="0.25">
      <c r="A83" s="109">
        <v>45814</v>
      </c>
      <c r="B83" t="s">
        <v>357</v>
      </c>
      <c r="D83" t="s">
        <v>197</v>
      </c>
      <c r="E83">
        <v>15.3</v>
      </c>
      <c r="K83">
        <v>48287.5</v>
      </c>
    </row>
    <row r="84" spans="1:11" x14ac:dyDescent="0.25">
      <c r="A84" s="109">
        <v>45814</v>
      </c>
      <c r="B84" t="s">
        <v>358</v>
      </c>
      <c r="D84" t="s">
        <v>197</v>
      </c>
      <c r="E84">
        <v>15.59</v>
      </c>
      <c r="K84">
        <v>48271.91</v>
      </c>
    </row>
    <row r="85" spans="1:11" x14ac:dyDescent="0.25">
      <c r="A85" t="s">
        <v>385</v>
      </c>
      <c r="B85" t="s">
        <v>377</v>
      </c>
      <c r="D85" t="s">
        <v>197</v>
      </c>
      <c r="E85">
        <v>250</v>
      </c>
      <c r="K85">
        <v>48021.91</v>
      </c>
    </row>
    <row r="86" spans="1:11" x14ac:dyDescent="0.25">
      <c r="A86" s="109">
        <v>45824</v>
      </c>
      <c r="B86" t="s">
        <v>359</v>
      </c>
      <c r="D86" t="s">
        <v>197</v>
      </c>
      <c r="E86">
        <v>4.2</v>
      </c>
      <c r="K86">
        <v>48017.71</v>
      </c>
    </row>
    <row r="87" spans="1:11" x14ac:dyDescent="0.25">
      <c r="A87" s="109">
        <v>45824</v>
      </c>
      <c r="B87" t="s">
        <v>54</v>
      </c>
      <c r="F87" t="s">
        <v>26</v>
      </c>
      <c r="G87">
        <v>19.52</v>
      </c>
      <c r="K87">
        <v>48037.23</v>
      </c>
    </row>
    <row r="88" spans="1:11" x14ac:dyDescent="0.25">
      <c r="A88" s="109">
        <v>45825</v>
      </c>
      <c r="B88" t="s">
        <v>364</v>
      </c>
      <c r="D88" t="s">
        <v>197</v>
      </c>
      <c r="E88">
        <v>400</v>
      </c>
      <c r="K88">
        <v>47637.23</v>
      </c>
    </row>
    <row r="89" spans="1:11" x14ac:dyDescent="0.25">
      <c r="A89" s="109">
        <v>45828</v>
      </c>
      <c r="B89" t="s">
        <v>386</v>
      </c>
      <c r="D89" t="s">
        <v>197</v>
      </c>
      <c r="E89">
        <v>952.38</v>
      </c>
      <c r="K89">
        <v>46684.85</v>
      </c>
    </row>
    <row r="90" spans="1:11" x14ac:dyDescent="0.25">
      <c r="A90" s="109">
        <v>46162</v>
      </c>
      <c r="B90" t="s">
        <v>53</v>
      </c>
      <c r="D90" t="s">
        <v>197</v>
      </c>
      <c r="E90">
        <v>2093.71</v>
      </c>
      <c r="K90">
        <v>44591.14</v>
      </c>
    </row>
    <row r="91" spans="1:11" x14ac:dyDescent="0.25">
      <c r="A91" s="109">
        <v>45828</v>
      </c>
      <c r="B91" t="s">
        <v>363</v>
      </c>
      <c r="D91" t="s">
        <v>197</v>
      </c>
      <c r="E91">
        <v>406.29</v>
      </c>
      <c r="K91">
        <v>44184.85</v>
      </c>
    </row>
    <row r="92" spans="1:11" x14ac:dyDescent="0.25">
      <c r="A92" s="109">
        <v>45831</v>
      </c>
      <c r="B92" t="s">
        <v>54</v>
      </c>
      <c r="F92" t="s">
        <v>26</v>
      </c>
      <c r="G92">
        <v>25</v>
      </c>
      <c r="K92">
        <v>44209.85</v>
      </c>
    </row>
    <row r="93" spans="1:11" x14ac:dyDescent="0.25">
      <c r="A93" s="109">
        <v>45833</v>
      </c>
      <c r="B93" t="s">
        <v>329</v>
      </c>
      <c r="D93" t="s">
        <v>197</v>
      </c>
      <c r="E93">
        <v>20.99</v>
      </c>
      <c r="K93">
        <v>44188.86</v>
      </c>
    </row>
    <row r="94" spans="1:11" x14ac:dyDescent="0.25">
      <c r="A94" s="109">
        <v>45833</v>
      </c>
      <c r="B94" t="s">
        <v>54</v>
      </c>
      <c r="F94" t="s">
        <v>26</v>
      </c>
      <c r="G94">
        <v>25</v>
      </c>
      <c r="K94">
        <v>44213.86</v>
      </c>
    </row>
    <row r="95" spans="1:11" x14ac:dyDescent="0.25">
      <c r="A95" s="109">
        <v>45833</v>
      </c>
      <c r="B95" t="s">
        <v>54</v>
      </c>
      <c r="F95" t="s">
        <v>26</v>
      </c>
      <c r="G95">
        <v>25</v>
      </c>
      <c r="K95">
        <v>44238.86</v>
      </c>
    </row>
    <row r="96" spans="1:11" x14ac:dyDescent="0.25">
      <c r="A96" s="109">
        <v>45839</v>
      </c>
      <c r="B96" t="s">
        <v>355</v>
      </c>
      <c r="D96" t="s">
        <v>21</v>
      </c>
      <c r="E96">
        <v>600</v>
      </c>
      <c r="K96">
        <v>43638.86</v>
      </c>
    </row>
    <row r="97" spans="1:11" x14ac:dyDescent="0.25">
      <c r="A97" s="109">
        <v>45842</v>
      </c>
      <c r="B97" t="s">
        <v>63</v>
      </c>
      <c r="D97" t="s">
        <v>197</v>
      </c>
      <c r="E97">
        <v>53.89</v>
      </c>
      <c r="K97">
        <v>43584.97</v>
      </c>
    </row>
    <row r="98" spans="1:11" x14ac:dyDescent="0.25">
      <c r="A98" s="109">
        <v>45845</v>
      </c>
      <c r="B98" t="s">
        <v>357</v>
      </c>
      <c r="D98" t="s">
        <v>197</v>
      </c>
      <c r="E98">
        <v>15.3</v>
      </c>
      <c r="K98">
        <v>43569.87</v>
      </c>
    </row>
    <row r="99" spans="1:11" x14ac:dyDescent="0.25">
      <c r="A99" s="109">
        <v>45845</v>
      </c>
      <c r="B99" t="s">
        <v>358</v>
      </c>
      <c r="D99" t="s">
        <v>197</v>
      </c>
      <c r="E99">
        <v>15.59</v>
      </c>
      <c r="K99">
        <v>43554.080000000002</v>
      </c>
    </row>
    <row r="100" spans="1:11" x14ac:dyDescent="0.25">
      <c r="A100" s="109">
        <v>45853</v>
      </c>
      <c r="B100" t="s">
        <v>359</v>
      </c>
      <c r="D100" t="s">
        <v>197</v>
      </c>
      <c r="E100">
        <v>16.8</v>
      </c>
      <c r="K100">
        <v>43537.279999999999</v>
      </c>
    </row>
    <row r="101" spans="1:11" x14ac:dyDescent="0.25">
      <c r="A101" s="109">
        <v>45856</v>
      </c>
      <c r="B101" t="s">
        <v>387</v>
      </c>
      <c r="F101" t="s">
        <v>41</v>
      </c>
      <c r="H101">
        <v>15000</v>
      </c>
      <c r="K101">
        <v>58537.279999999999</v>
      </c>
    </row>
    <row r="102" spans="1:11" x14ac:dyDescent="0.25">
      <c r="A102" s="109">
        <v>45858</v>
      </c>
      <c r="B102" t="s">
        <v>386</v>
      </c>
      <c r="D102" t="s">
        <v>197</v>
      </c>
      <c r="E102">
        <v>1474.24</v>
      </c>
      <c r="K102">
        <v>57063.040000000001</v>
      </c>
    </row>
    <row r="103" spans="1:11" x14ac:dyDescent="0.25">
      <c r="A103" s="109">
        <v>45858</v>
      </c>
      <c r="B103" t="s">
        <v>263</v>
      </c>
      <c r="D103" t="s">
        <v>197</v>
      </c>
      <c r="E103">
        <v>2093.92</v>
      </c>
      <c r="K103">
        <v>54969.120000000003</v>
      </c>
    </row>
    <row r="104" spans="1:11" x14ac:dyDescent="0.25">
      <c r="A104" s="109">
        <v>45860</v>
      </c>
      <c r="B104" t="s">
        <v>54</v>
      </c>
      <c r="F104" t="s">
        <v>26</v>
      </c>
      <c r="G104">
        <v>17.079999999999998</v>
      </c>
      <c r="K104">
        <v>54986.2</v>
      </c>
    </row>
    <row r="105" spans="1:11" x14ac:dyDescent="0.25">
      <c r="A105" s="109">
        <v>45860</v>
      </c>
      <c r="B105" t="s">
        <v>54</v>
      </c>
      <c r="F105" t="s">
        <v>26</v>
      </c>
      <c r="G105">
        <v>5.86</v>
      </c>
      <c r="K105">
        <v>54992.06</v>
      </c>
    </row>
    <row r="106" spans="1:11" x14ac:dyDescent="0.25">
      <c r="A106" s="109">
        <v>45860</v>
      </c>
      <c r="B106" t="s">
        <v>363</v>
      </c>
      <c r="D106" t="s">
        <v>197</v>
      </c>
      <c r="E106">
        <v>406.29</v>
      </c>
      <c r="K106">
        <v>54585.77</v>
      </c>
    </row>
    <row r="107" spans="1:11" x14ac:dyDescent="0.25">
      <c r="A107" s="109">
        <v>45861</v>
      </c>
      <c r="B107" t="s">
        <v>388</v>
      </c>
      <c r="D107" t="s">
        <v>197</v>
      </c>
      <c r="E107">
        <v>843.3</v>
      </c>
      <c r="K107">
        <v>53742.47</v>
      </c>
    </row>
    <row r="108" spans="1:11" x14ac:dyDescent="0.25">
      <c r="A108" s="109">
        <v>45863</v>
      </c>
      <c r="B108" t="s">
        <v>339</v>
      </c>
      <c r="D108" t="s">
        <v>197</v>
      </c>
      <c r="E108">
        <v>20.99</v>
      </c>
      <c r="K108">
        <v>53721.48</v>
      </c>
    </row>
    <row r="109" spans="1:11" x14ac:dyDescent="0.25">
      <c r="A109" s="109">
        <v>45866</v>
      </c>
      <c r="B109" t="s">
        <v>364</v>
      </c>
      <c r="D109" t="s">
        <v>197</v>
      </c>
      <c r="E109">
        <v>400</v>
      </c>
      <c r="K109">
        <v>53721.48</v>
      </c>
    </row>
    <row r="110" spans="1:11" x14ac:dyDescent="0.25">
      <c r="A110" s="109">
        <v>45866</v>
      </c>
      <c r="B110" t="s">
        <v>389</v>
      </c>
      <c r="F110" t="s">
        <v>19</v>
      </c>
      <c r="G110">
        <v>843.3</v>
      </c>
      <c r="K110">
        <v>54164.78</v>
      </c>
    </row>
    <row r="111" spans="1:11" x14ac:dyDescent="0.25">
      <c r="A111" t="s">
        <v>390</v>
      </c>
      <c r="B111" t="s">
        <v>355</v>
      </c>
      <c r="D111" t="s">
        <v>21</v>
      </c>
      <c r="E111">
        <v>600</v>
      </c>
      <c r="K111">
        <v>53564.78</v>
      </c>
    </row>
    <row r="112" spans="1:11" x14ac:dyDescent="0.25">
      <c r="A112" s="109">
        <v>45873</v>
      </c>
      <c r="B112" t="s">
        <v>28</v>
      </c>
      <c r="F112" t="s">
        <v>26</v>
      </c>
      <c r="G112">
        <v>48.75</v>
      </c>
      <c r="K112">
        <v>53613.53</v>
      </c>
    </row>
    <row r="113" spans="1:11" x14ac:dyDescent="0.25">
      <c r="A113" s="109">
        <v>45874</v>
      </c>
      <c r="B113" t="s">
        <v>63</v>
      </c>
      <c r="D113" t="s">
        <v>197</v>
      </c>
      <c r="E113">
        <v>53.89</v>
      </c>
      <c r="K113">
        <v>53559.64</v>
      </c>
    </row>
    <row r="114" spans="1:11" x14ac:dyDescent="0.25">
      <c r="A114" s="109">
        <v>45875</v>
      </c>
      <c r="B114" t="s">
        <v>357</v>
      </c>
      <c r="D114" t="s">
        <v>197</v>
      </c>
      <c r="E114">
        <v>15.3</v>
      </c>
      <c r="K114">
        <v>53544.34</v>
      </c>
    </row>
    <row r="115" spans="1:11" x14ac:dyDescent="0.25">
      <c r="A115" s="109">
        <v>45875</v>
      </c>
      <c r="B115" t="s">
        <v>358</v>
      </c>
      <c r="D115" t="s">
        <v>197</v>
      </c>
      <c r="E115">
        <v>15.59</v>
      </c>
      <c r="K115">
        <v>53528.75</v>
      </c>
    </row>
    <row r="116" spans="1:11" x14ac:dyDescent="0.25">
      <c r="A116" s="109">
        <v>45880</v>
      </c>
      <c r="B116" t="s">
        <v>377</v>
      </c>
      <c r="D116" t="s">
        <v>197</v>
      </c>
      <c r="E116">
        <v>250</v>
      </c>
      <c r="K116">
        <v>53278.75</v>
      </c>
    </row>
    <row r="117" spans="1:11" x14ac:dyDescent="0.25">
      <c r="A117" s="109">
        <v>45880</v>
      </c>
      <c r="B117" t="s">
        <v>391</v>
      </c>
      <c r="D117" t="s">
        <v>197</v>
      </c>
      <c r="E117">
        <v>1500</v>
      </c>
      <c r="K117">
        <v>51778.75</v>
      </c>
    </row>
    <row r="118" spans="1:11" x14ac:dyDescent="0.25">
      <c r="A118" s="109">
        <v>45882</v>
      </c>
      <c r="B118" t="s">
        <v>54</v>
      </c>
      <c r="F118" t="s">
        <v>26</v>
      </c>
      <c r="G118">
        <v>5.86</v>
      </c>
      <c r="K118">
        <v>51784.61</v>
      </c>
    </row>
    <row r="119" spans="1:11" x14ac:dyDescent="0.25">
      <c r="A119" s="109">
        <v>45884</v>
      </c>
      <c r="B119" t="s">
        <v>359</v>
      </c>
      <c r="D119" t="s">
        <v>197</v>
      </c>
      <c r="E119">
        <v>16.8</v>
      </c>
      <c r="K119">
        <v>51767.81</v>
      </c>
    </row>
    <row r="120" spans="1:11" x14ac:dyDescent="0.25">
      <c r="A120" s="109">
        <v>45887</v>
      </c>
      <c r="B120" t="s">
        <v>392</v>
      </c>
      <c r="D120" t="s">
        <v>197</v>
      </c>
      <c r="E120">
        <v>105</v>
      </c>
      <c r="K120">
        <v>51662.81</v>
      </c>
    </row>
    <row r="121" spans="1:11" x14ac:dyDescent="0.25">
      <c r="A121" s="109">
        <v>45887</v>
      </c>
      <c r="B121" t="s">
        <v>393</v>
      </c>
      <c r="D121" t="s">
        <v>197</v>
      </c>
      <c r="E121">
        <v>100</v>
      </c>
      <c r="K121">
        <v>51562.81</v>
      </c>
    </row>
    <row r="122" spans="1:11" x14ac:dyDescent="0.25">
      <c r="A122" s="109">
        <v>45887</v>
      </c>
      <c r="B122" t="s">
        <v>394</v>
      </c>
      <c r="D122" t="s">
        <v>197</v>
      </c>
      <c r="E122">
        <v>17.95</v>
      </c>
      <c r="K122">
        <v>51544.86</v>
      </c>
    </row>
    <row r="123" spans="1:11" x14ac:dyDescent="0.25">
      <c r="A123" s="109">
        <v>45889</v>
      </c>
      <c r="B123" t="s">
        <v>395</v>
      </c>
      <c r="D123" t="s">
        <v>197</v>
      </c>
      <c r="E123">
        <v>2748.21</v>
      </c>
      <c r="K123">
        <v>48796.65</v>
      </c>
    </row>
    <row r="124" spans="1:11" x14ac:dyDescent="0.25">
      <c r="A124" s="109">
        <v>45889</v>
      </c>
      <c r="B124" t="s">
        <v>54</v>
      </c>
      <c r="F124" t="s">
        <v>26</v>
      </c>
      <c r="G124">
        <v>79.44</v>
      </c>
      <c r="K124">
        <v>48876.09</v>
      </c>
    </row>
    <row r="125" spans="1:11" x14ac:dyDescent="0.25">
      <c r="A125" s="109">
        <v>45889</v>
      </c>
      <c r="B125" t="s">
        <v>396</v>
      </c>
      <c r="F125" t="s">
        <v>41</v>
      </c>
      <c r="H125">
        <v>1000</v>
      </c>
      <c r="K125">
        <v>49876.09</v>
      </c>
    </row>
    <row r="126" spans="1:11" x14ac:dyDescent="0.25">
      <c r="A126" s="109">
        <v>45889</v>
      </c>
      <c r="B126" t="s">
        <v>386</v>
      </c>
      <c r="D126" t="s">
        <v>197</v>
      </c>
      <c r="E126">
        <v>1416.84</v>
      </c>
      <c r="K126">
        <v>48459.25</v>
      </c>
    </row>
    <row r="127" spans="1:11" x14ac:dyDescent="0.25">
      <c r="A127" s="109">
        <v>45889</v>
      </c>
      <c r="B127" t="s">
        <v>53</v>
      </c>
      <c r="D127" t="s">
        <v>197</v>
      </c>
      <c r="E127">
        <v>2093.71</v>
      </c>
      <c r="K127">
        <v>46365.54</v>
      </c>
    </row>
    <row r="128" spans="1:11" x14ac:dyDescent="0.25">
      <c r="A128" s="109">
        <v>45889</v>
      </c>
      <c r="B128" t="s">
        <v>363</v>
      </c>
      <c r="D128" t="s">
        <v>197</v>
      </c>
      <c r="E128">
        <v>549.45000000000005</v>
      </c>
      <c r="K128">
        <v>45813.09</v>
      </c>
    </row>
    <row r="129" spans="1:11" x14ac:dyDescent="0.25">
      <c r="A129" s="109">
        <v>45890</v>
      </c>
      <c r="B129" t="s">
        <v>397</v>
      </c>
      <c r="D129" t="s">
        <v>197</v>
      </c>
      <c r="F129" t="s">
        <v>19</v>
      </c>
      <c r="G129">
        <v>1861.69</v>
      </c>
      <c r="K129">
        <v>47677.78</v>
      </c>
    </row>
    <row r="130" spans="1:11" x14ac:dyDescent="0.25">
      <c r="A130" s="109">
        <v>45897</v>
      </c>
      <c r="B130" t="s">
        <v>329</v>
      </c>
      <c r="D130" t="s">
        <v>197</v>
      </c>
      <c r="E130">
        <v>20.99</v>
      </c>
      <c r="K130">
        <v>47656.79</v>
      </c>
    </row>
    <row r="131" spans="1:11" x14ac:dyDescent="0.25">
      <c r="A131" s="109">
        <v>45901</v>
      </c>
      <c r="B131" t="s">
        <v>355</v>
      </c>
      <c r="D131" t="s">
        <v>21</v>
      </c>
      <c r="E131">
        <v>600</v>
      </c>
      <c r="K131">
        <v>47056.79</v>
      </c>
    </row>
    <row r="132" spans="1:11" x14ac:dyDescent="0.25">
      <c r="A132" s="109">
        <v>45901</v>
      </c>
      <c r="B132" t="s">
        <v>54</v>
      </c>
      <c r="D132" t="s">
        <v>197</v>
      </c>
      <c r="F132" t="s">
        <v>26</v>
      </c>
      <c r="G132">
        <v>28.83</v>
      </c>
      <c r="K132">
        <v>47085.62</v>
      </c>
    </row>
    <row r="133" spans="1:11" x14ac:dyDescent="0.25">
      <c r="A133" s="109">
        <v>45902</v>
      </c>
      <c r="B133" t="s">
        <v>371</v>
      </c>
      <c r="D133" t="s">
        <v>197</v>
      </c>
      <c r="E133">
        <v>187.11</v>
      </c>
      <c r="K133">
        <v>46898.51</v>
      </c>
    </row>
    <row r="134" spans="1:11" x14ac:dyDescent="0.25">
      <c r="A134" s="109">
        <v>45902</v>
      </c>
      <c r="B134" t="s">
        <v>54</v>
      </c>
      <c r="F134" t="s">
        <v>26</v>
      </c>
      <c r="G134">
        <v>25</v>
      </c>
      <c r="K134">
        <v>46923.51</v>
      </c>
    </row>
    <row r="135" spans="1:11" x14ac:dyDescent="0.25">
      <c r="A135" s="109">
        <v>45902</v>
      </c>
      <c r="B135" t="s">
        <v>398</v>
      </c>
      <c r="D135" t="s">
        <v>197</v>
      </c>
      <c r="E135">
        <v>2805</v>
      </c>
      <c r="K135">
        <v>44118.51</v>
      </c>
    </row>
    <row r="136" spans="1:11" x14ac:dyDescent="0.25">
      <c r="A136" s="109">
        <v>45903</v>
      </c>
      <c r="B136" t="s">
        <v>54</v>
      </c>
      <c r="F136" t="s">
        <v>26</v>
      </c>
      <c r="G136">
        <v>25.38</v>
      </c>
      <c r="K136">
        <v>44143.89</v>
      </c>
    </row>
    <row r="137" spans="1:11" x14ac:dyDescent="0.25">
      <c r="A137" s="109">
        <v>45903</v>
      </c>
      <c r="B137" t="s">
        <v>364</v>
      </c>
      <c r="D137" t="s">
        <v>197</v>
      </c>
      <c r="E137">
        <v>400</v>
      </c>
      <c r="K137">
        <v>43743.89</v>
      </c>
    </row>
    <row r="138" spans="1:11" x14ac:dyDescent="0.25">
      <c r="A138" s="109">
        <v>45905</v>
      </c>
      <c r="B138" t="s">
        <v>63</v>
      </c>
      <c r="D138" t="s">
        <v>197</v>
      </c>
      <c r="E138">
        <v>53.89</v>
      </c>
      <c r="K138">
        <v>43690</v>
      </c>
    </row>
    <row r="139" spans="1:11" x14ac:dyDescent="0.25">
      <c r="A139" s="109">
        <v>45905</v>
      </c>
      <c r="B139" t="s">
        <v>334</v>
      </c>
      <c r="D139" t="s">
        <v>197</v>
      </c>
      <c r="E139">
        <v>87.12</v>
      </c>
      <c r="K139">
        <v>43602.879999999997</v>
      </c>
    </row>
    <row r="140" spans="1:11" x14ac:dyDescent="0.25">
      <c r="A140" s="109">
        <v>45905</v>
      </c>
      <c r="B140" t="s">
        <v>54</v>
      </c>
      <c r="F140" t="s">
        <v>26</v>
      </c>
      <c r="G140">
        <v>4.88</v>
      </c>
      <c r="K140">
        <v>43607.76</v>
      </c>
    </row>
    <row r="141" spans="1:11" x14ac:dyDescent="0.25">
      <c r="A141" s="109">
        <v>45908</v>
      </c>
      <c r="B141" t="s">
        <v>357</v>
      </c>
      <c r="D141" t="s">
        <v>197</v>
      </c>
      <c r="E141">
        <v>15.3</v>
      </c>
      <c r="K141">
        <v>43592.56</v>
      </c>
    </row>
    <row r="142" spans="1:11" x14ac:dyDescent="0.25">
      <c r="A142" s="109">
        <v>45908</v>
      </c>
      <c r="B142" t="s">
        <v>399</v>
      </c>
      <c r="D142" t="s">
        <v>197</v>
      </c>
      <c r="E142">
        <v>15.59</v>
      </c>
      <c r="K142">
        <v>43576.87</v>
      </c>
    </row>
    <row r="143" spans="1:11" x14ac:dyDescent="0.25">
      <c r="A143" s="109">
        <v>45910</v>
      </c>
      <c r="B143" t="s">
        <v>400</v>
      </c>
      <c r="F143" t="s">
        <v>41</v>
      </c>
      <c r="G143">
        <v>10000</v>
      </c>
      <c r="K143">
        <v>53576.87</v>
      </c>
    </row>
    <row r="144" spans="1:11" x14ac:dyDescent="0.25">
      <c r="A144" s="109">
        <v>45915</v>
      </c>
      <c r="B144" t="s">
        <v>359</v>
      </c>
      <c r="D144" t="s">
        <v>197</v>
      </c>
      <c r="E144">
        <v>16.8</v>
      </c>
      <c r="K144">
        <v>53560.07</v>
      </c>
    </row>
    <row r="145" spans="1:11" x14ac:dyDescent="0.25">
      <c r="A145" s="109">
        <v>45915</v>
      </c>
      <c r="B145" t="s">
        <v>401</v>
      </c>
      <c r="D145" t="s">
        <v>197</v>
      </c>
      <c r="E145">
        <v>444</v>
      </c>
      <c r="K145">
        <v>53116.07</v>
      </c>
    </row>
    <row r="146" spans="1:11" x14ac:dyDescent="0.25">
      <c r="A146" s="109">
        <v>45915</v>
      </c>
      <c r="B146" t="s">
        <v>54</v>
      </c>
      <c r="D146" t="s">
        <v>197</v>
      </c>
      <c r="F146" t="s">
        <v>26</v>
      </c>
      <c r="G146">
        <v>189.49</v>
      </c>
      <c r="K146">
        <v>53305.56</v>
      </c>
    </row>
    <row r="147" spans="1:11" x14ac:dyDescent="0.25">
      <c r="A147" s="109">
        <v>45917</v>
      </c>
      <c r="B147" t="s">
        <v>402</v>
      </c>
      <c r="F147" t="s">
        <v>41</v>
      </c>
      <c r="H147">
        <v>10000</v>
      </c>
      <c r="K147">
        <v>63305.56</v>
      </c>
    </row>
    <row r="148" spans="1:11" x14ac:dyDescent="0.25">
      <c r="A148" s="109">
        <v>45919</v>
      </c>
      <c r="B148" t="s">
        <v>377</v>
      </c>
      <c r="D148" t="s">
        <v>197</v>
      </c>
      <c r="E148">
        <v>225</v>
      </c>
      <c r="K148">
        <v>63080.56</v>
      </c>
    </row>
    <row r="149" spans="1:11" x14ac:dyDescent="0.25">
      <c r="A149" t="s">
        <v>403</v>
      </c>
      <c r="B149" t="s">
        <v>377</v>
      </c>
      <c r="D149" t="s">
        <v>197</v>
      </c>
      <c r="E149">
        <v>25</v>
      </c>
      <c r="K149">
        <v>63055.56</v>
      </c>
    </row>
    <row r="150" spans="1:11" x14ac:dyDescent="0.25">
      <c r="A150" s="109">
        <v>45919</v>
      </c>
      <c r="B150" t="s">
        <v>386</v>
      </c>
      <c r="D150" t="s">
        <v>197</v>
      </c>
      <c r="E150">
        <v>1416.84</v>
      </c>
      <c r="K150">
        <v>61638.720000000001</v>
      </c>
    </row>
    <row r="151" spans="1:11" x14ac:dyDescent="0.25">
      <c r="A151" s="109">
        <v>45919</v>
      </c>
      <c r="B151" t="s">
        <v>53</v>
      </c>
      <c r="D151" t="s">
        <v>197</v>
      </c>
      <c r="E151">
        <v>2093.71</v>
      </c>
      <c r="K151">
        <v>59545.01</v>
      </c>
    </row>
    <row r="152" spans="1:11" x14ac:dyDescent="0.25">
      <c r="A152" s="109">
        <v>45919</v>
      </c>
      <c r="B152" t="s">
        <v>363</v>
      </c>
      <c r="D152" t="s">
        <v>197</v>
      </c>
      <c r="E152">
        <v>549.45000000000005</v>
      </c>
      <c r="K152">
        <v>58995.56</v>
      </c>
    </row>
    <row r="153" spans="1:11" x14ac:dyDescent="0.25">
      <c r="A153" s="109">
        <v>45923</v>
      </c>
      <c r="B153" t="s">
        <v>54</v>
      </c>
      <c r="F153" t="s">
        <v>26</v>
      </c>
      <c r="G153">
        <v>6.83</v>
      </c>
      <c r="K153">
        <v>59002.39</v>
      </c>
    </row>
    <row r="154" spans="1:11" x14ac:dyDescent="0.25">
      <c r="A154" s="109">
        <v>45923</v>
      </c>
      <c r="B154" t="s">
        <v>404</v>
      </c>
      <c r="F154" t="s">
        <v>19</v>
      </c>
      <c r="G154">
        <v>2805</v>
      </c>
      <c r="K154">
        <v>61807.39</v>
      </c>
    </row>
    <row r="155" spans="1:11" x14ac:dyDescent="0.25">
      <c r="A155" s="109">
        <v>45925</v>
      </c>
      <c r="B155" t="s">
        <v>405</v>
      </c>
      <c r="D155" t="s">
        <v>197</v>
      </c>
      <c r="E155">
        <v>20.99</v>
      </c>
      <c r="K155">
        <v>61786.400000000001</v>
      </c>
    </row>
    <row r="156" spans="1:11" x14ac:dyDescent="0.25">
      <c r="A156" s="109">
        <v>45926</v>
      </c>
      <c r="B156" t="s">
        <v>406</v>
      </c>
      <c r="D156" t="s">
        <v>197</v>
      </c>
      <c r="E156">
        <v>38.81</v>
      </c>
      <c r="K156">
        <v>61747.81</v>
      </c>
    </row>
    <row r="157" spans="1:11" x14ac:dyDescent="0.25">
      <c r="A157" s="109">
        <v>45929</v>
      </c>
      <c r="B157" t="s">
        <v>54</v>
      </c>
      <c r="F157" t="s">
        <v>26</v>
      </c>
      <c r="G157">
        <v>29.13</v>
      </c>
      <c r="K157">
        <v>61776.72</v>
      </c>
    </row>
    <row r="158" spans="1:11" x14ac:dyDescent="0.25">
      <c r="A158" s="109">
        <v>45931</v>
      </c>
      <c r="B158" t="s">
        <v>355</v>
      </c>
      <c r="D158" t="s">
        <v>21</v>
      </c>
      <c r="E158">
        <v>600</v>
      </c>
      <c r="K158">
        <v>61176.72</v>
      </c>
    </row>
    <row r="159" spans="1:11" x14ac:dyDescent="0.25">
      <c r="A159" s="109">
        <v>45933</v>
      </c>
      <c r="B159" t="s">
        <v>63</v>
      </c>
      <c r="D159" t="s">
        <v>197</v>
      </c>
      <c r="E159">
        <v>53.89</v>
      </c>
      <c r="K159">
        <v>61122.83</v>
      </c>
    </row>
    <row r="160" spans="1:11" x14ac:dyDescent="0.25">
      <c r="A160" s="109">
        <v>45936</v>
      </c>
      <c r="B160" t="s">
        <v>357</v>
      </c>
      <c r="D160" t="s">
        <v>197</v>
      </c>
      <c r="E160">
        <v>15.3</v>
      </c>
      <c r="K160">
        <v>61107.53</v>
      </c>
    </row>
    <row r="161" spans="1:11" x14ac:dyDescent="0.25">
      <c r="A161" s="109">
        <v>45936</v>
      </c>
      <c r="B161" t="s">
        <v>266</v>
      </c>
      <c r="D161" t="s">
        <v>197</v>
      </c>
      <c r="E161">
        <v>15.59</v>
      </c>
      <c r="K161">
        <v>61091.94</v>
      </c>
    </row>
    <row r="162" spans="1:11" x14ac:dyDescent="0.25">
      <c r="A162" s="109">
        <v>45936</v>
      </c>
      <c r="B162" t="s">
        <v>54</v>
      </c>
      <c r="F162" t="s">
        <v>26</v>
      </c>
      <c r="G162">
        <v>67.77</v>
      </c>
      <c r="K162">
        <v>61159.71</v>
      </c>
    </row>
    <row r="163" spans="1:11" x14ac:dyDescent="0.25">
      <c r="A163" s="109">
        <v>45939</v>
      </c>
      <c r="B163" t="s">
        <v>54</v>
      </c>
      <c r="F163" t="s">
        <v>26</v>
      </c>
      <c r="G163">
        <v>25</v>
      </c>
      <c r="K163">
        <v>61184.71</v>
      </c>
    </row>
    <row r="164" spans="1:11" x14ac:dyDescent="0.25">
      <c r="A164" s="109">
        <v>45940</v>
      </c>
      <c r="B164" t="s">
        <v>54</v>
      </c>
      <c r="F164" t="s">
        <v>26</v>
      </c>
      <c r="G164">
        <v>53.68</v>
      </c>
      <c r="K164">
        <v>61238.39</v>
      </c>
    </row>
    <row r="165" spans="1:11" x14ac:dyDescent="0.25">
      <c r="A165" s="109">
        <v>45943</v>
      </c>
      <c r="B165" t="s">
        <v>54</v>
      </c>
      <c r="F165" t="s">
        <v>26</v>
      </c>
      <c r="G165">
        <v>58.26</v>
      </c>
      <c r="K165">
        <v>66296.649999999994</v>
      </c>
    </row>
    <row r="166" spans="1:11" x14ac:dyDescent="0.25">
      <c r="A166" s="109">
        <v>45943</v>
      </c>
      <c r="B166" t="s">
        <v>473</v>
      </c>
      <c r="F166" t="s">
        <v>41</v>
      </c>
      <c r="H166">
        <v>5000</v>
      </c>
      <c r="K166">
        <v>66238.39</v>
      </c>
    </row>
    <row r="167" spans="1:11" x14ac:dyDescent="0.25">
      <c r="A167" s="109">
        <v>45945</v>
      </c>
      <c r="B167" t="s">
        <v>407</v>
      </c>
      <c r="D167" t="s">
        <v>197</v>
      </c>
      <c r="E167">
        <v>16.8</v>
      </c>
      <c r="K167">
        <v>66279.850000000006</v>
      </c>
    </row>
    <row r="168" spans="1:11" x14ac:dyDescent="0.25">
      <c r="A168" s="109">
        <v>45945</v>
      </c>
      <c r="B168" t="s">
        <v>408</v>
      </c>
      <c r="F168" t="s">
        <v>41</v>
      </c>
      <c r="H168">
        <v>3000</v>
      </c>
      <c r="K168">
        <v>69279.850000000006</v>
      </c>
    </row>
    <row r="169" spans="1:11" x14ac:dyDescent="0.25">
      <c r="A169" s="109">
        <v>45950</v>
      </c>
      <c r="B169" t="s">
        <v>386</v>
      </c>
      <c r="D169" t="s">
        <v>197</v>
      </c>
      <c r="E169">
        <v>1416.64</v>
      </c>
      <c r="K169">
        <v>67863.210000000006</v>
      </c>
    </row>
    <row r="170" spans="1:11" x14ac:dyDescent="0.25">
      <c r="A170" s="109">
        <v>45950</v>
      </c>
      <c r="B170" t="s">
        <v>53</v>
      </c>
      <c r="D170" t="s">
        <v>197</v>
      </c>
      <c r="E170">
        <v>2093.71</v>
      </c>
      <c r="K170">
        <v>65769.710000000006</v>
      </c>
    </row>
    <row r="171" spans="1:11" x14ac:dyDescent="0.25">
      <c r="A171" s="109">
        <v>45950</v>
      </c>
      <c r="B171" t="s">
        <v>363</v>
      </c>
      <c r="D171" t="s">
        <v>197</v>
      </c>
      <c r="E171">
        <v>549.65</v>
      </c>
      <c r="K171">
        <v>65219.85</v>
      </c>
    </row>
    <row r="172" spans="1:11" x14ac:dyDescent="0.25">
      <c r="A172" s="109">
        <v>45952</v>
      </c>
      <c r="B172" t="s">
        <v>409</v>
      </c>
      <c r="D172" t="s">
        <v>197</v>
      </c>
      <c r="E172">
        <v>553.14</v>
      </c>
      <c r="K172">
        <v>64666.71</v>
      </c>
    </row>
    <row r="173" spans="1:11" x14ac:dyDescent="0.25">
      <c r="A173" s="109">
        <v>45953</v>
      </c>
      <c r="B173" t="s">
        <v>410</v>
      </c>
      <c r="D173" t="s">
        <v>21</v>
      </c>
      <c r="E173">
        <v>940.8</v>
      </c>
      <c r="K173">
        <v>63725.91</v>
      </c>
    </row>
    <row r="174" spans="1:11" x14ac:dyDescent="0.25">
      <c r="A174" s="109">
        <v>45957</v>
      </c>
      <c r="B174" t="s">
        <v>411</v>
      </c>
      <c r="D174" t="s">
        <v>197</v>
      </c>
      <c r="E174">
        <v>38.81</v>
      </c>
      <c r="K174">
        <v>63687.81</v>
      </c>
    </row>
    <row r="175" spans="1:11" x14ac:dyDescent="0.25">
      <c r="A175" s="109">
        <v>45957</v>
      </c>
      <c r="B175" t="s">
        <v>329</v>
      </c>
      <c r="D175" t="s">
        <v>197</v>
      </c>
      <c r="E175">
        <v>20.99</v>
      </c>
      <c r="K175">
        <v>63666.11</v>
      </c>
    </row>
    <row r="176" spans="1:11" x14ac:dyDescent="0.25">
      <c r="A176" s="109">
        <v>45964</v>
      </c>
      <c r="B176" t="s">
        <v>54</v>
      </c>
      <c r="F176" t="s">
        <v>26</v>
      </c>
      <c r="G176">
        <v>29.13</v>
      </c>
      <c r="K176">
        <v>63695.24</v>
      </c>
    </row>
    <row r="177" spans="1:11" x14ac:dyDescent="0.25">
      <c r="A177" s="109">
        <v>45964</v>
      </c>
      <c r="B177" t="s">
        <v>412</v>
      </c>
      <c r="D177" t="s">
        <v>197</v>
      </c>
      <c r="E177">
        <v>400</v>
      </c>
      <c r="K177">
        <v>63295.24</v>
      </c>
    </row>
    <row r="178" spans="1:11" x14ac:dyDescent="0.25">
      <c r="A178" s="109">
        <v>45964</v>
      </c>
      <c r="B178" t="s">
        <v>472</v>
      </c>
      <c r="F178" t="s">
        <v>41</v>
      </c>
      <c r="H178">
        <v>3662</v>
      </c>
      <c r="K178">
        <v>66557.240000000005</v>
      </c>
    </row>
    <row r="179" spans="1:11" x14ac:dyDescent="0.25">
      <c r="A179" s="109">
        <v>45964</v>
      </c>
      <c r="B179" t="s">
        <v>413</v>
      </c>
      <c r="D179" t="s">
        <v>197</v>
      </c>
      <c r="E179">
        <v>400</v>
      </c>
      <c r="K179">
        <v>62895.24</v>
      </c>
    </row>
    <row r="180" spans="1:11" x14ac:dyDescent="0.25">
      <c r="A180" s="109">
        <v>45965</v>
      </c>
      <c r="B180" t="s">
        <v>414</v>
      </c>
      <c r="D180" t="s">
        <v>197</v>
      </c>
      <c r="E180">
        <v>20.75</v>
      </c>
      <c r="K180">
        <v>66536.490000000005</v>
      </c>
    </row>
    <row r="181" spans="1:11" x14ac:dyDescent="0.25">
      <c r="A181" s="109">
        <v>45966</v>
      </c>
      <c r="B181" t="s">
        <v>63</v>
      </c>
      <c r="D181" t="s">
        <v>197</v>
      </c>
      <c r="E181">
        <v>53.89</v>
      </c>
      <c r="K181">
        <v>66482.600000000006</v>
      </c>
    </row>
    <row r="182" spans="1:11" x14ac:dyDescent="0.25">
      <c r="A182" s="109">
        <v>45967</v>
      </c>
      <c r="B182" t="s">
        <v>415</v>
      </c>
      <c r="F182" t="s">
        <v>41</v>
      </c>
      <c r="H182">
        <v>19080</v>
      </c>
      <c r="K182">
        <v>66451.710000000006</v>
      </c>
    </row>
    <row r="183" spans="1:11" x14ac:dyDescent="0.25">
      <c r="A183" s="109">
        <v>45967</v>
      </c>
      <c r="B183" t="s">
        <v>416</v>
      </c>
      <c r="D183" t="s">
        <v>197</v>
      </c>
      <c r="E183">
        <v>19080</v>
      </c>
      <c r="K183">
        <v>85531.71</v>
      </c>
    </row>
    <row r="184" spans="1:11" x14ac:dyDescent="0.25">
      <c r="A184" s="109">
        <v>45967</v>
      </c>
      <c r="B184" t="s">
        <v>266</v>
      </c>
      <c r="D184" t="s">
        <v>197</v>
      </c>
      <c r="E184">
        <v>15.59</v>
      </c>
      <c r="K184">
        <v>66451.710000000006</v>
      </c>
    </row>
    <row r="185" spans="1:11" x14ac:dyDescent="0.25">
      <c r="A185" s="109">
        <v>45967</v>
      </c>
      <c r="B185" t="s">
        <v>417</v>
      </c>
      <c r="D185" t="s">
        <v>197</v>
      </c>
      <c r="E185">
        <v>15.3</v>
      </c>
      <c r="K185">
        <v>66467.3</v>
      </c>
    </row>
    <row r="186" spans="1:11" x14ac:dyDescent="0.25">
      <c r="A186" s="109">
        <v>45968</v>
      </c>
      <c r="B186" t="s">
        <v>418</v>
      </c>
      <c r="D186" t="s">
        <v>197</v>
      </c>
      <c r="E186">
        <v>39</v>
      </c>
      <c r="K186">
        <v>66412.710000000006</v>
      </c>
    </row>
    <row r="187" spans="1:11" x14ac:dyDescent="0.25">
      <c r="A187" s="109">
        <v>45971</v>
      </c>
      <c r="B187" t="s">
        <v>419</v>
      </c>
      <c r="F187" t="s">
        <v>41</v>
      </c>
      <c r="H187">
        <v>1449</v>
      </c>
      <c r="K187">
        <v>67861.710000000006</v>
      </c>
    </row>
    <row r="188" spans="1:11" x14ac:dyDescent="0.25">
      <c r="A188" s="109">
        <v>45974</v>
      </c>
      <c r="B188" t="s">
        <v>420</v>
      </c>
      <c r="D188" t="s">
        <v>197</v>
      </c>
      <c r="E188">
        <v>143.12</v>
      </c>
      <c r="K188">
        <v>67718.559999999998</v>
      </c>
    </row>
    <row r="189" spans="1:11" x14ac:dyDescent="0.25">
      <c r="A189" s="109">
        <v>45975</v>
      </c>
      <c r="B189" t="s">
        <v>371</v>
      </c>
      <c r="D189" t="s">
        <v>197</v>
      </c>
      <c r="E189">
        <v>553.14</v>
      </c>
      <c r="K189">
        <v>67165.45</v>
      </c>
    </row>
    <row r="190" spans="1:11" x14ac:dyDescent="0.25">
      <c r="A190" s="109">
        <v>45978</v>
      </c>
      <c r="B190" t="s">
        <v>359</v>
      </c>
      <c r="D190" t="s">
        <v>197</v>
      </c>
      <c r="E190">
        <v>16.8</v>
      </c>
      <c r="K190">
        <v>67148.649999999994</v>
      </c>
    </row>
    <row r="191" spans="1:11" x14ac:dyDescent="0.25">
      <c r="A191" s="109">
        <v>45978</v>
      </c>
      <c r="B191" t="s">
        <v>421</v>
      </c>
      <c r="F191" t="s">
        <v>19</v>
      </c>
      <c r="G191">
        <v>113.44</v>
      </c>
      <c r="K191">
        <v>67262.09</v>
      </c>
    </row>
    <row r="192" spans="1:11" x14ac:dyDescent="0.25">
      <c r="A192" s="109">
        <v>45978</v>
      </c>
      <c r="B192" t="s">
        <v>54</v>
      </c>
      <c r="F192" t="s">
        <v>26</v>
      </c>
      <c r="G192">
        <v>29.28</v>
      </c>
      <c r="K192">
        <v>67291.37</v>
      </c>
    </row>
    <row r="193" spans="1:11" x14ac:dyDescent="0.25">
      <c r="A193" s="109">
        <v>45979</v>
      </c>
      <c r="B193" t="s">
        <v>422</v>
      </c>
      <c r="D193" t="s">
        <v>197</v>
      </c>
      <c r="E193">
        <v>550</v>
      </c>
      <c r="K193">
        <v>66714.37</v>
      </c>
    </row>
    <row r="194" spans="1:11" x14ac:dyDescent="0.25">
      <c r="A194" s="109">
        <v>45979</v>
      </c>
      <c r="B194" t="s">
        <v>423</v>
      </c>
      <c r="D194" t="s">
        <v>197</v>
      </c>
      <c r="E194">
        <v>1500</v>
      </c>
      <c r="K194">
        <v>66714.37</v>
      </c>
    </row>
    <row r="195" spans="1:11" x14ac:dyDescent="0.25">
      <c r="A195" s="109">
        <v>45979</v>
      </c>
      <c r="B195" t="s">
        <v>423</v>
      </c>
      <c r="F195" t="s">
        <v>19</v>
      </c>
      <c r="G195">
        <v>1500</v>
      </c>
      <c r="K195">
        <v>68241.37</v>
      </c>
    </row>
    <row r="196" spans="1:11" x14ac:dyDescent="0.25">
      <c r="A196" s="109">
        <v>45981</v>
      </c>
      <c r="B196" t="s">
        <v>263</v>
      </c>
      <c r="D196" t="s">
        <v>197</v>
      </c>
      <c r="E196">
        <v>2093.92</v>
      </c>
      <c r="K196">
        <v>63801.85</v>
      </c>
    </row>
    <row r="197" spans="1:11" x14ac:dyDescent="0.25">
      <c r="A197" s="109">
        <v>45981</v>
      </c>
      <c r="B197" t="s">
        <v>363</v>
      </c>
      <c r="D197" t="s">
        <v>197</v>
      </c>
      <c r="E197">
        <v>355.48</v>
      </c>
      <c r="K197">
        <v>63443.37</v>
      </c>
    </row>
    <row r="198" spans="1:11" x14ac:dyDescent="0.25">
      <c r="A198" s="109">
        <v>45981</v>
      </c>
      <c r="B198" t="s">
        <v>386</v>
      </c>
      <c r="D198" t="s">
        <v>197</v>
      </c>
      <c r="E198">
        <v>845.6</v>
      </c>
      <c r="K198">
        <v>65895.600000000006</v>
      </c>
    </row>
    <row r="199" spans="1:11" x14ac:dyDescent="0.25">
      <c r="A199" s="109">
        <v>45982</v>
      </c>
      <c r="B199" t="s">
        <v>424</v>
      </c>
      <c r="F199" t="s">
        <v>41</v>
      </c>
      <c r="H199">
        <v>1890</v>
      </c>
      <c r="K199">
        <v>65336.37</v>
      </c>
    </row>
    <row r="200" spans="1:11" x14ac:dyDescent="0.25">
      <c r="A200" s="109">
        <v>45985</v>
      </c>
      <c r="B200" t="s">
        <v>54</v>
      </c>
      <c r="F200" t="s">
        <v>26</v>
      </c>
      <c r="G200">
        <v>34.159999999999997</v>
      </c>
      <c r="K200">
        <v>65689.53</v>
      </c>
    </row>
    <row r="201" spans="1:11" x14ac:dyDescent="0.25">
      <c r="A201" s="109">
        <v>45985</v>
      </c>
      <c r="B201" t="s">
        <v>425</v>
      </c>
      <c r="F201" t="s">
        <v>19</v>
      </c>
      <c r="G201">
        <v>319</v>
      </c>
      <c r="K201">
        <v>65655.37</v>
      </c>
    </row>
    <row r="202" spans="1:11" x14ac:dyDescent="0.25">
      <c r="A202" s="109">
        <v>45987</v>
      </c>
      <c r="B202" t="s">
        <v>406</v>
      </c>
      <c r="D202" t="s">
        <v>197</v>
      </c>
      <c r="E202">
        <v>38.71</v>
      </c>
      <c r="K202">
        <v>65650.820000000007</v>
      </c>
    </row>
    <row r="203" spans="1:11" x14ac:dyDescent="0.25">
      <c r="A203" s="109">
        <v>45987</v>
      </c>
      <c r="B203" t="s">
        <v>339</v>
      </c>
      <c r="D203" t="s">
        <v>197</v>
      </c>
      <c r="E203">
        <v>20.99</v>
      </c>
      <c r="K203">
        <v>65629.83</v>
      </c>
    </row>
    <row r="204" spans="1:11" x14ac:dyDescent="0.25">
      <c r="A204" s="109">
        <v>45988</v>
      </c>
      <c r="B204" t="s">
        <v>426</v>
      </c>
      <c r="D204" t="s">
        <v>197</v>
      </c>
      <c r="E204">
        <v>88.39</v>
      </c>
      <c r="K204">
        <v>65541.440000000002</v>
      </c>
    </row>
    <row r="205" spans="1:11" x14ac:dyDescent="0.25">
      <c r="A205" s="109">
        <v>45989</v>
      </c>
      <c r="B205" t="s">
        <v>427</v>
      </c>
      <c r="F205" t="s">
        <v>41</v>
      </c>
      <c r="H205">
        <v>1500</v>
      </c>
      <c r="K205">
        <v>67041.440000000002</v>
      </c>
    </row>
    <row r="206" spans="1:11" x14ac:dyDescent="0.25">
      <c r="A206" s="109">
        <v>45992</v>
      </c>
      <c r="B206" t="s">
        <v>355</v>
      </c>
      <c r="D206" t="s">
        <v>21</v>
      </c>
      <c r="E206">
        <v>600</v>
      </c>
      <c r="K206">
        <v>66441.440000000002</v>
      </c>
    </row>
    <row r="207" spans="1:11" x14ac:dyDescent="0.25">
      <c r="A207" s="109">
        <v>45992</v>
      </c>
      <c r="B207" t="s">
        <v>428</v>
      </c>
      <c r="D207" t="s">
        <v>197</v>
      </c>
      <c r="E207">
        <v>35</v>
      </c>
      <c r="K207">
        <v>66406.44</v>
      </c>
    </row>
    <row r="208" spans="1:11" x14ac:dyDescent="0.25">
      <c r="A208" s="109">
        <v>45996</v>
      </c>
      <c r="B208" t="s">
        <v>429</v>
      </c>
      <c r="D208" t="s">
        <v>197</v>
      </c>
      <c r="E208">
        <v>17.47</v>
      </c>
      <c r="K208">
        <v>65784.570000000007</v>
      </c>
    </row>
    <row r="209" spans="1:11" x14ac:dyDescent="0.25">
      <c r="A209" s="109">
        <v>45996</v>
      </c>
      <c r="B209" t="s">
        <v>430</v>
      </c>
      <c r="D209" t="s">
        <v>197</v>
      </c>
      <c r="E209">
        <v>234.4</v>
      </c>
      <c r="K209">
        <v>65802.039999999994</v>
      </c>
    </row>
    <row r="210" spans="1:11" x14ac:dyDescent="0.25">
      <c r="A210" s="109">
        <v>45996</v>
      </c>
      <c r="B210" t="s">
        <v>431</v>
      </c>
      <c r="D210" t="s">
        <v>197</v>
      </c>
      <c r="E210">
        <v>370</v>
      </c>
      <c r="K210">
        <v>66036.44</v>
      </c>
    </row>
    <row r="211" spans="1:11" x14ac:dyDescent="0.25">
      <c r="A211" s="109">
        <v>45999</v>
      </c>
      <c r="B211" t="s">
        <v>28</v>
      </c>
      <c r="F211" t="s">
        <v>26</v>
      </c>
      <c r="G211">
        <v>25</v>
      </c>
      <c r="K211">
        <v>65403.68</v>
      </c>
    </row>
    <row r="212" spans="1:11" x14ac:dyDescent="0.25">
      <c r="A212" s="109">
        <v>45999</v>
      </c>
      <c r="B212" t="s">
        <v>266</v>
      </c>
      <c r="D212" t="s">
        <v>197</v>
      </c>
      <c r="E212">
        <v>15.59</v>
      </c>
      <c r="K212">
        <v>65378.68</v>
      </c>
    </row>
    <row r="213" spans="1:11" x14ac:dyDescent="0.25">
      <c r="A213" s="109">
        <v>45999</v>
      </c>
      <c r="B213" t="s">
        <v>417</v>
      </c>
      <c r="D213" t="s">
        <v>197</v>
      </c>
      <c r="E213">
        <v>15.3</v>
      </c>
      <c r="K213">
        <v>65394.27</v>
      </c>
    </row>
    <row r="214" spans="1:11" x14ac:dyDescent="0.25">
      <c r="A214" s="109">
        <v>45999</v>
      </c>
      <c r="B214" t="s">
        <v>432</v>
      </c>
      <c r="D214" t="s">
        <v>197</v>
      </c>
      <c r="E214">
        <v>400</v>
      </c>
      <c r="K214">
        <v>65409.57</v>
      </c>
    </row>
    <row r="215" spans="1:11" x14ac:dyDescent="0.25">
      <c r="A215" s="109">
        <v>45999</v>
      </c>
      <c r="B215" t="s">
        <v>54</v>
      </c>
      <c r="F215" t="s">
        <v>26</v>
      </c>
      <c r="G215">
        <v>25</v>
      </c>
      <c r="K215">
        <v>65809.570000000007</v>
      </c>
    </row>
    <row r="216" spans="1:11" x14ac:dyDescent="0.25">
      <c r="A216" s="109">
        <v>46000</v>
      </c>
      <c r="B216" t="s">
        <v>433</v>
      </c>
      <c r="D216" t="s">
        <v>197</v>
      </c>
      <c r="E216">
        <v>68.97</v>
      </c>
      <c r="K216">
        <v>65334.31</v>
      </c>
    </row>
    <row r="217" spans="1:11" x14ac:dyDescent="0.25">
      <c r="A217" s="109">
        <v>46002</v>
      </c>
      <c r="B217" t="s">
        <v>434</v>
      </c>
      <c r="F217" t="s">
        <v>41</v>
      </c>
      <c r="H217">
        <v>7430</v>
      </c>
      <c r="K217">
        <v>72764.710000000006</v>
      </c>
    </row>
    <row r="218" spans="1:11" x14ac:dyDescent="0.25">
      <c r="A218" s="109">
        <v>46003</v>
      </c>
      <c r="B218" t="s">
        <v>435</v>
      </c>
      <c r="D218" t="s">
        <v>197</v>
      </c>
      <c r="E218">
        <v>164.92</v>
      </c>
      <c r="K218">
        <v>72582.990000000005</v>
      </c>
    </row>
    <row r="219" spans="1:11" x14ac:dyDescent="0.25">
      <c r="A219" s="109">
        <v>46006</v>
      </c>
      <c r="B219" t="s">
        <v>28</v>
      </c>
      <c r="F219" t="s">
        <v>26</v>
      </c>
      <c r="G219">
        <v>23.65</v>
      </c>
      <c r="K219">
        <v>72606.64</v>
      </c>
    </row>
    <row r="220" spans="1:11" x14ac:dyDescent="0.25">
      <c r="A220" s="109">
        <v>46006</v>
      </c>
      <c r="B220" t="s">
        <v>436</v>
      </c>
      <c r="F220" t="s">
        <v>19</v>
      </c>
      <c r="G220">
        <v>16.18</v>
      </c>
      <c r="K220">
        <v>72622.820000000007</v>
      </c>
    </row>
    <row r="221" spans="1:11" x14ac:dyDescent="0.25">
      <c r="A221" s="109">
        <v>46006</v>
      </c>
      <c r="B221" t="s">
        <v>437</v>
      </c>
      <c r="D221" t="s">
        <v>197</v>
      </c>
      <c r="E221">
        <v>16.8</v>
      </c>
      <c r="K221">
        <v>72622.820000000007</v>
      </c>
    </row>
    <row r="222" spans="1:11" x14ac:dyDescent="0.25">
      <c r="A222" s="109">
        <v>46006</v>
      </c>
      <c r="B222" t="s">
        <v>438</v>
      </c>
      <c r="F222" t="s">
        <v>41</v>
      </c>
      <c r="H222">
        <v>5000</v>
      </c>
      <c r="K222">
        <v>77622.820000000007</v>
      </c>
    </row>
    <row r="223" spans="1:11" x14ac:dyDescent="0.25">
      <c r="A223" s="109">
        <v>46007</v>
      </c>
      <c r="B223" t="s">
        <v>53</v>
      </c>
      <c r="D223" t="s">
        <v>197</v>
      </c>
      <c r="E223">
        <v>2093.92</v>
      </c>
      <c r="K223">
        <v>75528.899999999994</v>
      </c>
    </row>
    <row r="224" spans="1:11" x14ac:dyDescent="0.25">
      <c r="A224" s="109">
        <v>46009</v>
      </c>
      <c r="B224" t="s">
        <v>422</v>
      </c>
      <c r="D224" t="s">
        <v>197</v>
      </c>
      <c r="E224">
        <v>550</v>
      </c>
      <c r="K224">
        <v>74978.899999999994</v>
      </c>
    </row>
    <row r="225" spans="1:11" x14ac:dyDescent="0.25">
      <c r="A225" s="109">
        <v>46020</v>
      </c>
      <c r="B225" t="s">
        <v>439</v>
      </c>
      <c r="D225" t="s">
        <v>197</v>
      </c>
      <c r="E225">
        <v>463.95</v>
      </c>
      <c r="K225">
        <v>75514.95</v>
      </c>
    </row>
    <row r="226" spans="1:11" x14ac:dyDescent="0.25">
      <c r="A226" s="109">
        <v>46020</v>
      </c>
      <c r="B226" t="s">
        <v>406</v>
      </c>
      <c r="D226" t="s">
        <v>197</v>
      </c>
      <c r="E226">
        <v>38.71</v>
      </c>
      <c r="K226">
        <v>74476.240000000005</v>
      </c>
    </row>
    <row r="227" spans="1:11" x14ac:dyDescent="0.25">
      <c r="A227" s="109">
        <v>46020</v>
      </c>
      <c r="B227" t="s">
        <v>329</v>
      </c>
      <c r="D227" t="s">
        <v>197</v>
      </c>
      <c r="E227">
        <v>20.99</v>
      </c>
      <c r="K227">
        <v>74455.25</v>
      </c>
    </row>
    <row r="228" spans="1:11" x14ac:dyDescent="0.25">
      <c r="A228" s="109">
        <v>46021</v>
      </c>
      <c r="B228" t="s">
        <v>440</v>
      </c>
      <c r="F228" t="s">
        <v>19</v>
      </c>
      <c r="G228">
        <v>16.8</v>
      </c>
      <c r="K228">
        <v>74472.05</v>
      </c>
    </row>
    <row r="229" spans="1:11" x14ac:dyDescent="0.25">
      <c r="A229" s="109">
        <v>46024</v>
      </c>
      <c r="B229" t="s">
        <v>355</v>
      </c>
      <c r="D229" t="s">
        <v>21</v>
      </c>
      <c r="E229">
        <v>600</v>
      </c>
      <c r="K229">
        <v>73872.05</v>
      </c>
    </row>
    <row r="230" spans="1:11" x14ac:dyDescent="0.25">
      <c r="A230" s="109">
        <v>46028</v>
      </c>
      <c r="B230" t="s">
        <v>357</v>
      </c>
      <c r="D230" t="s">
        <v>197</v>
      </c>
      <c r="E230">
        <v>15.3</v>
      </c>
      <c r="K230">
        <v>73856.75</v>
      </c>
    </row>
    <row r="231" spans="1:11" x14ac:dyDescent="0.25">
      <c r="A231" s="109">
        <v>46028</v>
      </c>
      <c r="B231" t="s">
        <v>266</v>
      </c>
      <c r="D231" t="s">
        <v>197</v>
      </c>
      <c r="E231">
        <v>15.59</v>
      </c>
      <c r="K231">
        <v>73841.16</v>
      </c>
    </row>
    <row r="232" spans="1:11" x14ac:dyDescent="0.25">
      <c r="A232" s="109">
        <v>46028</v>
      </c>
      <c r="B232" t="s">
        <v>382</v>
      </c>
      <c r="D232" t="s">
        <v>197</v>
      </c>
      <c r="E232">
        <v>400</v>
      </c>
      <c r="K232">
        <v>73441.16</v>
      </c>
    </row>
    <row r="233" spans="1:11" x14ac:dyDescent="0.25">
      <c r="A233" s="109">
        <v>46029</v>
      </c>
      <c r="B233" t="s">
        <v>441</v>
      </c>
      <c r="D233" t="s">
        <v>197</v>
      </c>
      <c r="E233">
        <v>25</v>
      </c>
      <c r="K233">
        <v>73416.160000000003</v>
      </c>
    </row>
    <row r="234" spans="1:11" x14ac:dyDescent="0.25">
      <c r="A234" s="109">
        <v>46030</v>
      </c>
      <c r="B234" t="s">
        <v>442</v>
      </c>
      <c r="D234" t="s">
        <v>21</v>
      </c>
      <c r="E234">
        <v>108</v>
      </c>
      <c r="K234">
        <v>73308.160000000003</v>
      </c>
    </row>
    <row r="235" spans="1:11" x14ac:dyDescent="0.25">
      <c r="A235" s="109">
        <v>46030</v>
      </c>
      <c r="B235" t="s">
        <v>443</v>
      </c>
      <c r="D235" t="s">
        <v>21</v>
      </c>
      <c r="E235">
        <v>8.99</v>
      </c>
      <c r="K235">
        <v>73299.17</v>
      </c>
    </row>
    <row r="236" spans="1:11" x14ac:dyDescent="0.25">
      <c r="A236" s="109">
        <v>46030</v>
      </c>
      <c r="B236" t="s">
        <v>444</v>
      </c>
      <c r="D236" t="s">
        <v>21</v>
      </c>
      <c r="E236">
        <v>49.59</v>
      </c>
      <c r="K236">
        <v>73294.58</v>
      </c>
    </row>
    <row r="237" spans="1:11" x14ac:dyDescent="0.25">
      <c r="A237" s="109">
        <v>46031</v>
      </c>
      <c r="B237" t="s">
        <v>445</v>
      </c>
      <c r="F237" t="s">
        <v>19</v>
      </c>
      <c r="G237">
        <v>0.01</v>
      </c>
      <c r="K237">
        <v>73249.59</v>
      </c>
    </row>
    <row r="238" spans="1:11" x14ac:dyDescent="0.25">
      <c r="A238" s="109">
        <v>47127</v>
      </c>
      <c r="B238" t="s">
        <v>446</v>
      </c>
      <c r="D238" t="s">
        <v>21</v>
      </c>
      <c r="E238">
        <v>12.99</v>
      </c>
      <c r="K238">
        <v>73236.600000000006</v>
      </c>
    </row>
    <row r="239" spans="1:11" x14ac:dyDescent="0.25">
      <c r="A239" s="109">
        <v>46031</v>
      </c>
      <c r="B239" t="s">
        <v>447</v>
      </c>
      <c r="D239" t="s">
        <v>21</v>
      </c>
      <c r="E239">
        <v>321.36</v>
      </c>
      <c r="K239">
        <v>72915.240000000005</v>
      </c>
    </row>
    <row r="240" spans="1:11" x14ac:dyDescent="0.25">
      <c r="A240" s="109">
        <v>46031</v>
      </c>
      <c r="B240" t="s">
        <v>448</v>
      </c>
      <c r="D240" t="s">
        <v>21</v>
      </c>
      <c r="E240">
        <v>19.989999999999998</v>
      </c>
      <c r="K240">
        <v>72895.25</v>
      </c>
    </row>
    <row r="241" spans="1:11" x14ac:dyDescent="0.25">
      <c r="A241" s="109">
        <v>46035</v>
      </c>
      <c r="B241" t="s">
        <v>449</v>
      </c>
      <c r="D241" t="s">
        <v>197</v>
      </c>
      <c r="E241">
        <v>12.96</v>
      </c>
      <c r="K241">
        <v>72882.289999999994</v>
      </c>
    </row>
    <row r="242" spans="1:11" x14ac:dyDescent="0.25">
      <c r="A242" s="109">
        <v>46035</v>
      </c>
      <c r="B242" t="s">
        <v>450</v>
      </c>
      <c r="F242" t="s">
        <v>26</v>
      </c>
      <c r="G242">
        <v>25</v>
      </c>
      <c r="K242">
        <v>72907.289999999994</v>
      </c>
    </row>
    <row r="243" spans="1:11" x14ac:dyDescent="0.25">
      <c r="A243" s="109">
        <v>46038</v>
      </c>
      <c r="B243" t="s">
        <v>451</v>
      </c>
      <c r="F243" t="s">
        <v>26</v>
      </c>
      <c r="G243">
        <v>300</v>
      </c>
      <c r="K243">
        <v>73207.289999999994</v>
      </c>
    </row>
    <row r="244" spans="1:11" x14ac:dyDescent="0.25">
      <c r="A244" s="109">
        <v>46038</v>
      </c>
      <c r="B244" t="s">
        <v>452</v>
      </c>
      <c r="F244" t="s">
        <v>26</v>
      </c>
      <c r="G244">
        <v>55.63</v>
      </c>
      <c r="K244">
        <v>73262.92</v>
      </c>
    </row>
    <row r="245" spans="1:11" x14ac:dyDescent="0.25">
      <c r="A245" s="109">
        <v>46038</v>
      </c>
      <c r="B245" t="s">
        <v>453</v>
      </c>
      <c r="D245" t="s">
        <v>21</v>
      </c>
      <c r="E245">
        <v>147.15</v>
      </c>
      <c r="K245">
        <v>73115.77</v>
      </c>
    </row>
    <row r="246" spans="1:11" x14ac:dyDescent="0.25">
      <c r="A246" s="109">
        <v>46041</v>
      </c>
      <c r="B246" t="s">
        <v>454</v>
      </c>
      <c r="D246" t="s">
        <v>197</v>
      </c>
      <c r="E246">
        <v>550</v>
      </c>
      <c r="K246">
        <v>72565.77</v>
      </c>
    </row>
    <row r="247" spans="1:11" x14ac:dyDescent="0.25">
      <c r="A247" s="109">
        <v>46042</v>
      </c>
      <c r="B247" t="s">
        <v>455</v>
      </c>
      <c r="D247" t="s">
        <v>197</v>
      </c>
      <c r="E247">
        <v>2093.71</v>
      </c>
      <c r="K247">
        <v>70472.06</v>
      </c>
    </row>
    <row r="248" spans="1:11" x14ac:dyDescent="0.25">
      <c r="A248" s="109">
        <v>46042</v>
      </c>
      <c r="B248" t="s">
        <v>363</v>
      </c>
      <c r="D248" t="s">
        <v>197</v>
      </c>
      <c r="E248">
        <v>355.48</v>
      </c>
      <c r="K248">
        <v>70116.58</v>
      </c>
    </row>
    <row r="249" spans="1:11" x14ac:dyDescent="0.25">
      <c r="A249" s="109">
        <v>46043</v>
      </c>
      <c r="B249" t="s">
        <v>54</v>
      </c>
      <c r="F249" t="s">
        <v>26</v>
      </c>
      <c r="G249">
        <v>4.88</v>
      </c>
      <c r="K249">
        <v>70121.460000000006</v>
      </c>
    </row>
    <row r="250" spans="1:11" x14ac:dyDescent="0.25">
      <c r="A250" s="109">
        <v>46043</v>
      </c>
      <c r="B250" t="s">
        <v>54</v>
      </c>
      <c r="F250" t="s">
        <v>26</v>
      </c>
      <c r="G250">
        <v>4.88</v>
      </c>
      <c r="K250">
        <v>70126.34</v>
      </c>
    </row>
    <row r="251" spans="1:11" x14ac:dyDescent="0.25">
      <c r="A251" s="109">
        <v>46043</v>
      </c>
      <c r="B251" t="s">
        <v>456</v>
      </c>
      <c r="F251" t="s">
        <v>19</v>
      </c>
      <c r="G251">
        <v>0.98</v>
      </c>
      <c r="K251">
        <v>70127.320000000007</v>
      </c>
    </row>
    <row r="252" spans="1:11" x14ac:dyDescent="0.25">
      <c r="A252" s="109">
        <v>46045</v>
      </c>
      <c r="B252" t="s">
        <v>457</v>
      </c>
      <c r="F252" t="s">
        <v>41</v>
      </c>
      <c r="H252">
        <v>15000</v>
      </c>
      <c r="K252">
        <v>85127.32</v>
      </c>
    </row>
    <row r="253" spans="1:11" x14ac:dyDescent="0.25">
      <c r="A253" s="109">
        <v>46045</v>
      </c>
      <c r="B253" t="s">
        <v>458</v>
      </c>
      <c r="D253" t="s">
        <v>197</v>
      </c>
      <c r="E253">
        <v>185</v>
      </c>
      <c r="K253">
        <v>84942.32</v>
      </c>
    </row>
    <row r="254" spans="1:11" x14ac:dyDescent="0.25">
      <c r="A254" s="109">
        <v>46048</v>
      </c>
      <c r="B254" t="s">
        <v>453</v>
      </c>
      <c r="D254" t="s">
        <v>197</v>
      </c>
      <c r="E254">
        <v>38.71</v>
      </c>
      <c r="K254">
        <v>84903.61</v>
      </c>
    </row>
    <row r="255" spans="1:11" x14ac:dyDescent="0.25">
      <c r="A255" s="109">
        <v>46048</v>
      </c>
      <c r="B255" t="s">
        <v>459</v>
      </c>
      <c r="F255" t="s">
        <v>26</v>
      </c>
      <c r="G255">
        <v>106.41</v>
      </c>
      <c r="K255">
        <v>85010.02</v>
      </c>
    </row>
    <row r="256" spans="1:11" x14ac:dyDescent="0.25">
      <c r="A256" s="109">
        <v>46048</v>
      </c>
      <c r="B256" t="s">
        <v>460</v>
      </c>
      <c r="F256" t="s">
        <v>19</v>
      </c>
      <c r="G256">
        <v>300</v>
      </c>
      <c r="K256">
        <v>85310.02</v>
      </c>
    </row>
    <row r="257" spans="1:11" x14ac:dyDescent="0.25">
      <c r="A257" s="109">
        <v>46049</v>
      </c>
      <c r="B257" t="s">
        <v>461</v>
      </c>
      <c r="D257" t="s">
        <v>197</v>
      </c>
      <c r="E257">
        <v>20.99</v>
      </c>
      <c r="K257">
        <v>85289.03</v>
      </c>
    </row>
    <row r="258" spans="1:11" x14ac:dyDescent="0.25">
      <c r="A258" s="109">
        <v>46050</v>
      </c>
      <c r="B258" t="s">
        <v>462</v>
      </c>
      <c r="D258" t="s">
        <v>197</v>
      </c>
      <c r="E258">
        <v>19.600000000000001</v>
      </c>
      <c r="K258">
        <v>85269.43</v>
      </c>
    </row>
    <row r="259" spans="1:11" x14ac:dyDescent="0.25">
      <c r="A259" s="109">
        <v>46050</v>
      </c>
      <c r="B259" t="s">
        <v>54</v>
      </c>
      <c r="F259" t="s">
        <v>26</v>
      </c>
      <c r="G259">
        <v>25</v>
      </c>
      <c r="K259">
        <v>85294.43</v>
      </c>
    </row>
    <row r="260" spans="1:11" x14ac:dyDescent="0.25">
      <c r="A260" s="109">
        <v>46051</v>
      </c>
      <c r="B260" t="s">
        <v>463</v>
      </c>
      <c r="D260" t="s">
        <v>197</v>
      </c>
      <c r="E260">
        <v>300</v>
      </c>
      <c r="K260">
        <v>84994.43</v>
      </c>
    </row>
    <row r="261" spans="1:11" x14ac:dyDescent="0.25">
      <c r="A261" s="109">
        <v>46052</v>
      </c>
      <c r="B261" t="s">
        <v>54</v>
      </c>
      <c r="F261" t="s">
        <v>26</v>
      </c>
      <c r="G261">
        <v>50</v>
      </c>
      <c r="K261">
        <v>85044.43</v>
      </c>
    </row>
    <row r="262" spans="1:11" x14ac:dyDescent="0.25">
      <c r="E262">
        <v>92245.57</v>
      </c>
      <c r="G262">
        <f>SUM(G2:G261)</f>
        <v>30120.780000000002</v>
      </c>
      <c r="H262">
        <f>SUM(H11:H261)</f>
        <v>102511</v>
      </c>
    </row>
    <row r="265" spans="1:11" x14ac:dyDescent="0.25">
      <c r="A265" t="s">
        <v>350</v>
      </c>
      <c r="C265" s="113">
        <v>44658.22</v>
      </c>
      <c r="F265" t="s">
        <v>478</v>
      </c>
      <c r="G265" s="136">
        <v>102511</v>
      </c>
    </row>
    <row r="266" spans="1:11" x14ac:dyDescent="0.25">
      <c r="A266" t="s">
        <v>351</v>
      </c>
      <c r="C266" s="113">
        <v>132631.79999999999</v>
      </c>
      <c r="F266" t="s">
        <v>479</v>
      </c>
      <c r="G266" s="135">
        <v>30120.78</v>
      </c>
    </row>
    <row r="267" spans="1:11" x14ac:dyDescent="0.25">
      <c r="C267" s="113">
        <v>177290.02</v>
      </c>
      <c r="G267">
        <f>SUM(G264:G266)</f>
        <v>132631.78</v>
      </c>
    </row>
    <row r="268" spans="1:11" x14ac:dyDescent="0.25">
      <c r="A268" t="s">
        <v>352</v>
      </c>
      <c r="C268" s="113">
        <v>92245.57</v>
      </c>
    </row>
    <row r="269" spans="1:11" x14ac:dyDescent="0.25">
      <c r="A269" t="s">
        <v>353</v>
      </c>
      <c r="C269" s="113">
        <v>85044.43</v>
      </c>
    </row>
    <row r="272" spans="1:11" x14ac:dyDescent="0.25">
      <c r="A272" s="129"/>
    </row>
    <row r="274" spans="1:4" x14ac:dyDescent="0.25">
      <c r="A274" t="s">
        <v>464</v>
      </c>
      <c r="C274" s="135">
        <v>102511</v>
      </c>
    </row>
    <row r="275" spans="1:4" x14ac:dyDescent="0.25">
      <c r="A275" t="s">
        <v>465</v>
      </c>
      <c r="C275" s="135">
        <v>30120.799999999999</v>
      </c>
      <c r="D275" t="s">
        <v>480</v>
      </c>
    </row>
    <row r="277" spans="1:4" x14ac:dyDescent="0.25">
      <c r="A277" t="s">
        <v>469</v>
      </c>
    </row>
    <row r="280" spans="1:4" x14ac:dyDescent="0.25">
      <c r="A280" t="s">
        <v>466</v>
      </c>
    </row>
    <row r="282" spans="1:4" x14ac:dyDescent="0.25">
      <c r="A282" t="s">
        <v>467</v>
      </c>
    </row>
    <row r="283" spans="1:4" x14ac:dyDescent="0.25">
      <c r="A283" t="s">
        <v>468</v>
      </c>
    </row>
    <row r="290" spans="1:1" x14ac:dyDescent="0.25">
      <c r="A290" t="s">
        <v>471</v>
      </c>
    </row>
    <row r="291" spans="1:1" x14ac:dyDescent="0.25">
      <c r="A291" t="s">
        <v>468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590A-0DF3-4719-B7D6-0E6B4BCF34CD}">
  <sheetPr>
    <tabColor rgb="FF7030A0"/>
  </sheetPr>
  <dimension ref="A1:M61"/>
  <sheetViews>
    <sheetView workbookViewId="0">
      <selection activeCell="P10" sqref="P10"/>
    </sheetView>
  </sheetViews>
  <sheetFormatPr defaultRowHeight="13.8" x14ac:dyDescent="0.25"/>
  <cols>
    <col min="1" max="1" width="16.59765625" customWidth="1"/>
    <col min="2" max="2" width="15.09765625" customWidth="1"/>
    <col min="12" max="12" width="15.3984375" customWidth="1"/>
  </cols>
  <sheetData>
    <row r="1" spans="1:13" x14ac:dyDescent="0.25">
      <c r="A1" t="s">
        <v>354</v>
      </c>
    </row>
    <row r="2" spans="1:13" x14ac:dyDescent="0.25">
      <c r="A2" s="139"/>
      <c r="B2" s="140" t="s">
        <v>72</v>
      </c>
      <c r="C2" s="138"/>
      <c r="D2" s="138"/>
      <c r="E2" s="138"/>
      <c r="F2" s="138"/>
      <c r="G2" s="138"/>
      <c r="H2" s="138"/>
      <c r="I2" s="138"/>
      <c r="J2" s="138"/>
      <c r="K2" s="28"/>
      <c r="L2" s="43" t="s">
        <v>73</v>
      </c>
      <c r="M2" s="28"/>
    </row>
    <row r="3" spans="1:13" ht="21" x14ac:dyDescent="0.25">
      <c r="A3" s="138"/>
      <c r="B3" s="141" t="s">
        <v>74</v>
      </c>
      <c r="C3" s="138"/>
      <c r="D3" s="138"/>
      <c r="E3" s="138"/>
      <c r="F3" s="138"/>
      <c r="G3" s="138"/>
      <c r="H3" s="138"/>
      <c r="I3" s="138"/>
      <c r="J3" s="138"/>
      <c r="K3" s="28"/>
      <c r="L3" s="44" t="s">
        <v>75</v>
      </c>
      <c r="M3" s="45"/>
    </row>
    <row r="4" spans="1:13" ht="22.8" x14ac:dyDescent="0.25">
      <c r="A4" s="138"/>
      <c r="B4" s="142" t="s">
        <v>76</v>
      </c>
      <c r="C4" s="143"/>
      <c r="D4" s="143"/>
      <c r="E4" s="143"/>
      <c r="F4" s="143"/>
      <c r="G4" s="143"/>
      <c r="H4" s="143"/>
      <c r="I4" s="143"/>
      <c r="J4" s="144"/>
      <c r="K4" s="28"/>
      <c r="L4" s="46"/>
      <c r="M4" s="28"/>
    </row>
    <row r="5" spans="1:13" ht="21" x14ac:dyDescent="0.25">
      <c r="A5" s="138"/>
      <c r="B5" s="145" t="s">
        <v>77</v>
      </c>
      <c r="C5" s="148"/>
      <c r="D5" s="151" t="s">
        <v>78</v>
      </c>
      <c r="E5" s="152"/>
      <c r="F5" s="153"/>
      <c r="G5" s="150" t="s">
        <v>79</v>
      </c>
      <c r="H5" s="151" t="s">
        <v>80</v>
      </c>
      <c r="I5" s="152"/>
      <c r="J5" s="153"/>
      <c r="K5" s="28"/>
      <c r="L5" s="46"/>
      <c r="M5" s="28"/>
    </row>
    <row r="6" spans="1:13" ht="21" x14ac:dyDescent="0.25">
      <c r="A6" s="138"/>
      <c r="B6" s="146"/>
      <c r="C6" s="149"/>
      <c r="D6" s="154"/>
      <c r="E6" s="138"/>
      <c r="F6" s="138"/>
      <c r="G6" s="138"/>
      <c r="H6" s="155"/>
      <c r="I6" s="138"/>
      <c r="J6" s="138"/>
      <c r="K6" s="28"/>
      <c r="L6" s="46"/>
      <c r="M6" s="28"/>
    </row>
    <row r="7" spans="1:13" ht="21" x14ac:dyDescent="0.25">
      <c r="A7" s="138"/>
      <c r="B7" s="147"/>
      <c r="C7" s="149"/>
      <c r="D7" s="156"/>
      <c r="E7" s="152"/>
      <c r="F7" s="152"/>
      <c r="G7" s="138"/>
      <c r="H7" s="157"/>
      <c r="I7" s="138"/>
      <c r="J7" s="138"/>
      <c r="K7" s="28"/>
      <c r="L7" s="46"/>
      <c r="M7" s="28"/>
    </row>
    <row r="8" spans="1:13" x14ac:dyDescent="0.25">
      <c r="A8" s="28"/>
      <c r="B8" s="4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ht="21" x14ac:dyDescent="0.4">
      <c r="A9" s="49" t="s">
        <v>81</v>
      </c>
      <c r="B9" s="50"/>
      <c r="C9" s="49"/>
      <c r="D9" s="49"/>
      <c r="E9" s="49"/>
      <c r="F9" s="49"/>
      <c r="G9" s="49"/>
      <c r="H9" s="49"/>
      <c r="I9" s="49"/>
      <c r="J9" s="49"/>
      <c r="K9" s="51"/>
      <c r="L9" s="52"/>
      <c r="M9" s="28"/>
    </row>
    <row r="10" spans="1:13" ht="69" x14ac:dyDescent="0.25">
      <c r="A10" s="53"/>
      <c r="B10" s="54" t="s">
        <v>82</v>
      </c>
      <c r="C10" s="47"/>
      <c r="D10" s="47" t="s">
        <v>83</v>
      </c>
      <c r="E10" s="47"/>
      <c r="F10" s="47" t="s">
        <v>84</v>
      </c>
      <c r="G10" s="47"/>
      <c r="H10" s="47" t="s">
        <v>85</v>
      </c>
      <c r="I10" s="47"/>
      <c r="J10" s="47" t="s">
        <v>86</v>
      </c>
      <c r="K10" s="55"/>
      <c r="L10" s="47" t="s">
        <v>87</v>
      </c>
      <c r="M10" s="28"/>
    </row>
    <row r="11" spans="1:13" ht="24" x14ac:dyDescent="0.25">
      <c r="A11" s="56"/>
      <c r="B11" s="57" t="s">
        <v>88</v>
      </c>
      <c r="C11" s="58"/>
      <c r="D11" s="57" t="s">
        <v>88</v>
      </c>
      <c r="E11" s="57"/>
      <c r="F11" s="57" t="s">
        <v>88</v>
      </c>
      <c r="G11" s="57"/>
      <c r="H11" s="57" t="s">
        <v>88</v>
      </c>
      <c r="I11" s="57"/>
      <c r="J11" s="57" t="s">
        <v>88</v>
      </c>
      <c r="K11" s="57"/>
      <c r="L11" s="57" t="s">
        <v>88</v>
      </c>
      <c r="M11" s="28"/>
    </row>
    <row r="12" spans="1:13" x14ac:dyDescent="0.25">
      <c r="A12" s="17" t="s">
        <v>89</v>
      </c>
      <c r="B12" s="59"/>
      <c r="C12" s="60"/>
      <c r="D12" s="60"/>
      <c r="E12" s="60"/>
      <c r="F12" s="60"/>
      <c r="G12" s="60"/>
      <c r="H12" s="60"/>
      <c r="I12" s="60"/>
      <c r="J12" s="60"/>
      <c r="K12" s="61"/>
      <c r="L12" s="28"/>
      <c r="M12" s="28"/>
    </row>
    <row r="13" spans="1:13" x14ac:dyDescent="0.25">
      <c r="A13" s="118"/>
      <c r="B13" s="119"/>
      <c r="C13" s="60"/>
      <c r="D13" s="60"/>
      <c r="E13" s="60"/>
      <c r="F13" s="60"/>
      <c r="G13" s="60"/>
      <c r="H13" s="60"/>
      <c r="I13" s="60"/>
      <c r="J13" s="60"/>
      <c r="K13" s="61"/>
      <c r="L13" s="28"/>
      <c r="M13" s="28"/>
    </row>
    <row r="14" spans="1:13" x14ac:dyDescent="0.25">
      <c r="A14" s="130" t="s">
        <v>26</v>
      </c>
      <c r="B14" s="134">
        <f>SUMIF('Ballance sheet 2026'!F:F,A14,'Ballance sheet 2026'!G:G)</f>
        <v>2094.380000000001</v>
      </c>
      <c r="C14" s="64"/>
      <c r="D14" s="63"/>
      <c r="E14" s="64"/>
      <c r="F14" s="63"/>
      <c r="G14" s="64"/>
      <c r="H14" s="63"/>
      <c r="I14" s="64"/>
      <c r="J14" s="65">
        <f t="shared" ref="J14:J23" si="0">H14+D14+B14+F14</f>
        <v>2094.380000000001</v>
      </c>
      <c r="K14" s="66"/>
      <c r="L14" s="63"/>
      <c r="M14" s="28"/>
    </row>
    <row r="15" spans="1:13" x14ac:dyDescent="0.25">
      <c r="A15" s="130" t="s">
        <v>90</v>
      </c>
      <c r="B15" s="134">
        <f>SUMIF('Ballance sheet 2026'!F:F,A15,'Ballance sheet 2026'!G:G)</f>
        <v>0</v>
      </c>
      <c r="C15" s="64"/>
      <c r="D15" s="63"/>
      <c r="E15" s="64"/>
      <c r="F15" s="63"/>
      <c r="G15" s="64"/>
      <c r="H15" s="63"/>
      <c r="I15" s="64"/>
      <c r="J15" s="65">
        <f t="shared" si="0"/>
        <v>0</v>
      </c>
      <c r="K15" s="66"/>
      <c r="L15" s="63"/>
      <c r="M15" s="28"/>
    </row>
    <row r="16" spans="1:13" x14ac:dyDescent="0.25">
      <c r="A16" s="130" t="s">
        <v>41</v>
      </c>
      <c r="B16" s="134">
        <f>SUMIF('Ballance sheet 2026'!F:F,A16,'Ballance sheet 2026'!G:G)</f>
        <v>20000</v>
      </c>
      <c r="C16" s="64"/>
      <c r="D16" s="63"/>
      <c r="E16" s="64"/>
      <c r="F16" s="63"/>
      <c r="G16" s="64"/>
      <c r="H16" s="63"/>
      <c r="I16" s="64"/>
      <c r="J16" s="65">
        <f t="shared" si="0"/>
        <v>20000</v>
      </c>
      <c r="K16" s="66"/>
      <c r="L16" s="63"/>
      <c r="M16" s="28"/>
    </row>
    <row r="17" spans="1:13" ht="41.4" x14ac:dyDescent="0.25">
      <c r="A17" s="130" t="s">
        <v>19</v>
      </c>
      <c r="B17" s="134">
        <f>SUMIF('Ballance sheet 2026'!F:F,A17,'Ballance sheet 2026'!G:G)</f>
        <v>8026.4</v>
      </c>
      <c r="C17" s="64"/>
      <c r="D17" s="63"/>
      <c r="E17" s="64"/>
      <c r="F17" s="63"/>
      <c r="G17" s="64"/>
      <c r="H17" s="63"/>
      <c r="I17" s="64"/>
      <c r="J17" s="65">
        <f t="shared" si="0"/>
        <v>8026.4</v>
      </c>
      <c r="K17" s="66"/>
      <c r="L17" s="63"/>
      <c r="M17" s="28"/>
    </row>
    <row r="18" spans="1:13" ht="27.6" x14ac:dyDescent="0.25">
      <c r="A18" s="130" t="s">
        <v>91</v>
      </c>
      <c r="B18" s="132">
        <f>SUMIF('Ballance sheet 2026'!F:F,A18,'Ballance sheet 2026'!G:G)</f>
        <v>0</v>
      </c>
      <c r="C18" s="64"/>
      <c r="D18" s="63"/>
      <c r="E18" s="64"/>
      <c r="F18" s="63"/>
      <c r="G18" s="64"/>
      <c r="H18" s="63"/>
      <c r="I18" s="64"/>
      <c r="J18" s="65">
        <f t="shared" si="0"/>
        <v>0</v>
      </c>
      <c r="K18" s="66"/>
      <c r="L18" s="63"/>
      <c r="M18" s="28"/>
    </row>
    <row r="19" spans="1:13" ht="55.2" x14ac:dyDescent="0.25">
      <c r="A19" s="130" t="s">
        <v>92</v>
      </c>
      <c r="B19" s="132">
        <f>SUMIF('Ballance sheet 2026'!F:F,A19,'Ballance sheet 2026'!G:G)</f>
        <v>0</v>
      </c>
      <c r="C19" s="64"/>
      <c r="D19" s="63"/>
      <c r="E19" s="64"/>
      <c r="F19" s="63"/>
      <c r="G19" s="64"/>
      <c r="H19" s="63"/>
      <c r="I19" s="64"/>
      <c r="J19" s="65">
        <f t="shared" si="0"/>
        <v>0</v>
      </c>
      <c r="K19" s="66"/>
      <c r="L19" s="63"/>
      <c r="M19" s="28"/>
    </row>
    <row r="20" spans="1:13" ht="27.6" x14ac:dyDescent="0.25">
      <c r="A20" s="130" t="s">
        <v>93</v>
      </c>
      <c r="B20" s="132">
        <f>SUMIF('Ballance sheet 2026'!F:F,A20,'Ballance sheet 2026'!G:G)</f>
        <v>0</v>
      </c>
      <c r="C20" s="64"/>
      <c r="D20" s="63"/>
      <c r="E20" s="64"/>
      <c r="F20" s="63"/>
      <c r="G20" s="64"/>
      <c r="H20" s="63"/>
      <c r="I20" s="64"/>
      <c r="J20" s="65">
        <f t="shared" si="0"/>
        <v>0</v>
      </c>
      <c r="K20" s="66"/>
      <c r="L20" s="63"/>
      <c r="M20" s="28"/>
    </row>
    <row r="21" spans="1:13" ht="41.4" x14ac:dyDescent="0.25">
      <c r="A21" s="130" t="s">
        <v>94</v>
      </c>
      <c r="B21" s="132">
        <f>SUMIF('Ballance sheet 2026'!F:F,A21,'Ballance sheet 2026'!G:G)</f>
        <v>0</v>
      </c>
      <c r="C21" s="64"/>
      <c r="D21" s="63"/>
      <c r="E21" s="64"/>
      <c r="F21" s="63"/>
      <c r="G21" s="64"/>
      <c r="H21" s="63"/>
      <c r="I21" s="64"/>
      <c r="J21" s="65">
        <f t="shared" si="0"/>
        <v>0</v>
      </c>
      <c r="K21" s="66"/>
      <c r="L21" s="63"/>
      <c r="M21" s="28"/>
    </row>
    <row r="22" spans="1:13" ht="14.4" thickBot="1" x14ac:dyDescent="0.3">
      <c r="A22" s="130"/>
      <c r="B22" s="131">
        <f>SUMIF('Ballance sheet 2026'!F:F,A22,'Ballance sheet 2026'!G:G)</f>
        <v>0</v>
      </c>
      <c r="C22" s="64"/>
      <c r="D22" s="63"/>
      <c r="E22" s="64"/>
      <c r="F22" s="63"/>
      <c r="G22" s="64"/>
      <c r="H22" s="63"/>
      <c r="I22" s="64"/>
      <c r="J22" s="65">
        <f t="shared" si="0"/>
        <v>0</v>
      </c>
      <c r="K22" s="66"/>
      <c r="L22" s="63"/>
      <c r="M22" s="28"/>
    </row>
    <row r="23" spans="1:13" ht="16.2" thickBot="1" x14ac:dyDescent="0.35">
      <c r="A23" s="22" t="s">
        <v>95</v>
      </c>
      <c r="B23" s="133">
        <f>SUM(B13:B22)</f>
        <v>30120.78</v>
      </c>
      <c r="C23" s="68"/>
      <c r="D23" s="67">
        <f>SUM(D14:D22)</f>
        <v>0</v>
      </c>
      <c r="E23" s="64"/>
      <c r="F23" s="67">
        <f>SUM(F14:F22)</f>
        <v>0</v>
      </c>
      <c r="G23" s="64"/>
      <c r="H23" s="67">
        <f>SUM(H14:H22)</f>
        <v>0</v>
      </c>
      <c r="I23" s="64"/>
      <c r="J23" s="69">
        <f t="shared" si="0"/>
        <v>30120.78</v>
      </c>
      <c r="K23" s="66"/>
      <c r="L23" s="67">
        <f>SUM(L14:L22)</f>
        <v>0</v>
      </c>
      <c r="M23" s="28"/>
    </row>
    <row r="24" spans="1:13" x14ac:dyDescent="0.25">
      <c r="A24" s="23"/>
      <c r="B24" s="70"/>
      <c r="C24" s="70"/>
      <c r="D24" s="70"/>
      <c r="E24" s="70"/>
      <c r="F24" s="70"/>
      <c r="G24" s="70"/>
      <c r="H24" s="70"/>
      <c r="I24" s="70"/>
      <c r="J24" s="71" t="str">
        <f>IF(B23+D23+F23+H23-J23=0," ","error")</f>
        <v xml:space="preserve"> </v>
      </c>
      <c r="K24" s="70"/>
      <c r="L24" s="48"/>
      <c r="M24" s="28"/>
    </row>
    <row r="25" spans="1:13" ht="41.4" x14ac:dyDescent="0.25">
      <c r="A25" s="25" t="s">
        <v>96</v>
      </c>
      <c r="B25" s="72"/>
      <c r="C25" s="61"/>
      <c r="D25" s="61"/>
      <c r="E25" s="61"/>
      <c r="F25" s="61"/>
      <c r="G25" s="61"/>
      <c r="H25" s="61"/>
      <c r="I25" s="61"/>
      <c r="J25" s="61"/>
      <c r="K25" s="61"/>
      <c r="L25" s="28"/>
      <c r="M25" s="28"/>
    </row>
    <row r="26" spans="1:13" x14ac:dyDescent="0.25">
      <c r="A26" s="62" t="s">
        <v>252</v>
      </c>
      <c r="B26" s="132">
        <v>44658.22</v>
      </c>
      <c r="C26" s="64"/>
      <c r="D26" s="63"/>
      <c r="E26" s="64"/>
      <c r="F26" s="63"/>
      <c r="G26" s="64"/>
      <c r="H26" s="63"/>
      <c r="I26" s="64"/>
      <c r="J26" s="65">
        <f t="shared" ref="J26:J27" si="1">H26+D26+B26+F26</f>
        <v>44658.22</v>
      </c>
      <c r="K26" s="66"/>
      <c r="L26" s="63"/>
      <c r="M26" s="28"/>
    </row>
    <row r="27" spans="1:13" ht="27.6" x14ac:dyDescent="0.25">
      <c r="A27" s="62" t="s">
        <v>98</v>
      </c>
      <c r="B27" s="63">
        <f>SUMIF('bnk acc Jan 22'!E:E,A27,'bnk acc Jan 22'!F:F)</f>
        <v>0</v>
      </c>
      <c r="C27" s="64"/>
      <c r="D27" s="63"/>
      <c r="E27" s="64"/>
      <c r="F27" s="63"/>
      <c r="G27" s="64"/>
      <c r="H27" s="63"/>
      <c r="I27" s="64"/>
      <c r="J27" s="65">
        <f t="shared" si="1"/>
        <v>0</v>
      </c>
      <c r="K27" s="66"/>
      <c r="L27" s="63"/>
      <c r="M27" s="28"/>
    </row>
    <row r="28" spans="1:13" ht="16.2" thickBot="1" x14ac:dyDescent="0.35">
      <c r="A28" s="22" t="s">
        <v>99</v>
      </c>
      <c r="B28" s="67">
        <f>SUM(B26:B27)</f>
        <v>44658.22</v>
      </c>
      <c r="C28" s="68"/>
      <c r="D28" s="67">
        <f>SUM(D26:D27)</f>
        <v>0</v>
      </c>
      <c r="E28" s="64"/>
      <c r="F28" s="67">
        <f>SUM(F26:F27)</f>
        <v>0</v>
      </c>
      <c r="G28" s="64"/>
      <c r="H28" s="67">
        <f>SUM(H26:H27)</f>
        <v>0</v>
      </c>
      <c r="I28" s="64"/>
      <c r="J28" s="67">
        <f>SUM(J26:J27)</f>
        <v>44658.22</v>
      </c>
      <c r="K28" s="66"/>
      <c r="L28" s="67">
        <f>SUM(L26:L27)</f>
        <v>0</v>
      </c>
      <c r="M28" s="28"/>
    </row>
    <row r="29" spans="1:13" ht="14.4" thickTop="1" x14ac:dyDescent="0.25">
      <c r="A29" s="27"/>
      <c r="B29" s="64"/>
      <c r="C29" s="66"/>
      <c r="D29" s="64"/>
      <c r="E29" s="66"/>
      <c r="F29" s="64"/>
      <c r="G29" s="66"/>
      <c r="H29" s="64"/>
      <c r="I29" s="66"/>
      <c r="J29" s="73" t="str">
        <f>IF(B28+D28+F28+H28-J28=0," ","error")</f>
        <v xml:space="preserve"> </v>
      </c>
      <c r="K29" s="66"/>
      <c r="L29" s="73"/>
      <c r="M29" s="28"/>
    </row>
    <row r="30" spans="1:13" ht="16.2" thickBot="1" x14ac:dyDescent="0.35">
      <c r="A30" s="22" t="s">
        <v>100</v>
      </c>
      <c r="B30" s="74">
        <f>B28+B23</f>
        <v>74779</v>
      </c>
      <c r="C30" s="66"/>
      <c r="D30" s="74">
        <f>D28+D23</f>
        <v>0</v>
      </c>
      <c r="E30" s="66"/>
      <c r="F30" s="74">
        <f>F28+F23</f>
        <v>0</v>
      </c>
      <c r="G30" s="66"/>
      <c r="H30" s="74">
        <f>H28+H23</f>
        <v>0</v>
      </c>
      <c r="I30" s="66"/>
      <c r="J30" s="74">
        <f>J28+J23</f>
        <v>74779</v>
      </c>
      <c r="K30" s="66"/>
      <c r="L30" s="74">
        <f>L28+L23</f>
        <v>0</v>
      </c>
      <c r="M30" s="28"/>
    </row>
    <row r="31" spans="1:13" ht="14.4" thickTop="1" x14ac:dyDescent="0.25">
      <c r="A31" s="28"/>
      <c r="B31" s="48"/>
      <c r="C31" s="48"/>
      <c r="D31" s="48"/>
      <c r="E31" s="48"/>
      <c r="F31" s="48"/>
      <c r="G31" s="48"/>
      <c r="H31" s="48"/>
      <c r="I31" s="48"/>
      <c r="J31" s="71" t="str">
        <f>IF(B30+D30+H30-J30=0," ","error")</f>
        <v xml:space="preserve"> </v>
      </c>
      <c r="K31" s="48"/>
      <c r="L31" s="48"/>
      <c r="M31" s="28"/>
    </row>
    <row r="32" spans="1:13" x14ac:dyDescent="0.25">
      <c r="A32" s="16" t="s">
        <v>7</v>
      </c>
      <c r="B32" s="75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28"/>
    </row>
    <row r="33" spans="1:13" ht="27.6" x14ac:dyDescent="0.25">
      <c r="A33" s="77" t="s">
        <v>197</v>
      </c>
      <c r="B33" s="63">
        <f>SUMIF('Ballance sheet 2026'!D:D,A33,'Ballance sheet 2026'!E:E)</f>
        <v>84036.700000000026</v>
      </c>
      <c r="C33" s="64"/>
      <c r="D33" s="63"/>
      <c r="E33" s="64"/>
      <c r="F33" s="63"/>
      <c r="G33" s="64"/>
      <c r="H33" s="63"/>
      <c r="I33" s="64"/>
      <c r="J33" s="65">
        <f t="shared" ref="J33:J44" si="2">H33+D33+B33+F33</f>
        <v>84036.700000000026</v>
      </c>
      <c r="K33" s="73"/>
      <c r="L33" s="63"/>
      <c r="M33" s="28"/>
    </row>
    <row r="34" spans="1:13" ht="41.4" x14ac:dyDescent="0.25">
      <c r="A34" s="77" t="s">
        <v>21</v>
      </c>
      <c r="B34" s="63">
        <f>SUMIF('Ballance sheet 2026'!D:D,A34,'Ballance sheet 2026'!E:E)</f>
        <v>8208.869999999999</v>
      </c>
      <c r="C34" s="64"/>
      <c r="D34" s="63"/>
      <c r="E34" s="64"/>
      <c r="F34" s="63"/>
      <c r="G34" s="64"/>
      <c r="H34" s="63"/>
      <c r="I34" s="64"/>
      <c r="J34" s="65">
        <f t="shared" si="2"/>
        <v>8208.869999999999</v>
      </c>
      <c r="K34" s="73"/>
      <c r="L34" s="63"/>
      <c r="M34" s="28"/>
    </row>
    <row r="35" spans="1:13" ht="27.6" x14ac:dyDescent="0.25">
      <c r="A35" s="77" t="s">
        <v>101</v>
      </c>
      <c r="B35" s="63">
        <f>SUMIF('Ballance sheet 2026'!D:D,A35,'Ballance sheet 2026'!E:E)</f>
        <v>0</v>
      </c>
      <c r="C35" s="64"/>
      <c r="D35" s="63"/>
      <c r="E35" s="64"/>
      <c r="F35" s="63"/>
      <c r="G35" s="64"/>
      <c r="H35" s="63"/>
      <c r="I35" s="64"/>
      <c r="J35" s="65">
        <f t="shared" si="2"/>
        <v>0</v>
      </c>
      <c r="K35" s="73"/>
      <c r="L35" s="63"/>
      <c r="M35" s="28"/>
    </row>
    <row r="36" spans="1:13" ht="27.6" x14ac:dyDescent="0.25">
      <c r="A36" s="77" t="s">
        <v>102</v>
      </c>
      <c r="B36" s="63">
        <f>SUMIF('Ballance sheet 2026'!D:D,A36,'Ballance sheet 2026'!E:E)</f>
        <v>0</v>
      </c>
      <c r="C36" s="64"/>
      <c r="D36" s="63"/>
      <c r="E36" s="64"/>
      <c r="F36" s="63"/>
      <c r="G36" s="64"/>
      <c r="H36" s="63"/>
      <c r="I36" s="64"/>
      <c r="J36" s="65">
        <f t="shared" si="2"/>
        <v>0</v>
      </c>
      <c r="K36" s="73"/>
      <c r="L36" s="63"/>
      <c r="M36" s="28"/>
    </row>
    <row r="37" spans="1:13" ht="41.4" x14ac:dyDescent="0.25">
      <c r="A37" s="77" t="s">
        <v>103</v>
      </c>
      <c r="B37" s="63">
        <f>SUMIF('Ballance sheet 2026'!D:D,A37,'Ballance sheet 2026'!E:E)</f>
        <v>0</v>
      </c>
      <c r="C37" s="64"/>
      <c r="D37" s="63"/>
      <c r="E37" s="64"/>
      <c r="F37" s="63"/>
      <c r="G37" s="64"/>
      <c r="H37" s="63"/>
      <c r="I37" s="64"/>
      <c r="J37" s="65">
        <f t="shared" si="2"/>
        <v>0</v>
      </c>
      <c r="K37" s="73"/>
      <c r="L37" s="63"/>
      <c r="M37" s="28"/>
    </row>
    <row r="38" spans="1:13" ht="27.6" x14ac:dyDescent="0.25">
      <c r="A38" s="77" t="s">
        <v>104</v>
      </c>
      <c r="B38" s="63">
        <f>SUMIF('Ballance sheet 2026'!D:D,A38,'Ballance sheet 2026'!E:E)</f>
        <v>0</v>
      </c>
      <c r="C38" s="64"/>
      <c r="D38" s="63"/>
      <c r="E38" s="64"/>
      <c r="F38" s="63"/>
      <c r="G38" s="64"/>
      <c r="H38" s="63"/>
      <c r="I38" s="64"/>
      <c r="J38" s="65">
        <f t="shared" si="2"/>
        <v>0</v>
      </c>
      <c r="K38" s="73"/>
      <c r="L38" s="63"/>
      <c r="M38" s="28"/>
    </row>
    <row r="39" spans="1:13" x14ac:dyDescent="0.25">
      <c r="A39" s="77" t="s">
        <v>105</v>
      </c>
      <c r="B39" s="63">
        <f>SUMIF('Ballance sheet 2026'!D:D,A39,'Ballance sheet 2026'!E:E)</f>
        <v>0</v>
      </c>
      <c r="C39" s="64"/>
      <c r="D39" s="63"/>
      <c r="E39" s="64"/>
      <c r="F39" s="63"/>
      <c r="G39" s="64"/>
      <c r="H39" s="63"/>
      <c r="I39" s="64"/>
      <c r="J39" s="65">
        <f t="shared" si="2"/>
        <v>0</v>
      </c>
      <c r="K39" s="73"/>
      <c r="L39" s="63"/>
      <c r="M39" s="28"/>
    </row>
    <row r="40" spans="1:13" ht="41.4" x14ac:dyDescent="0.25">
      <c r="A40" s="78" t="s">
        <v>106</v>
      </c>
      <c r="B40" s="63">
        <f>SUMIF('Ballance sheet 2026'!D:D,A40,'Ballance sheet 2026'!E:E)</f>
        <v>0</v>
      </c>
      <c r="C40" s="64"/>
      <c r="D40" s="63"/>
      <c r="E40" s="64"/>
      <c r="F40" s="63"/>
      <c r="G40" s="64"/>
      <c r="H40" s="63"/>
      <c r="I40" s="64"/>
      <c r="J40" s="65">
        <f t="shared" si="2"/>
        <v>0</v>
      </c>
      <c r="K40" s="73"/>
      <c r="L40" s="63"/>
      <c r="M40" s="28"/>
    </row>
    <row r="41" spans="1:13" ht="27.6" x14ac:dyDescent="0.25">
      <c r="A41" s="78" t="s">
        <v>107</v>
      </c>
      <c r="B41" s="63">
        <f>SUMIF('Ballance sheet 2026'!D:D,A41,'Ballance sheet 2026'!E:E)</f>
        <v>0</v>
      </c>
      <c r="C41" s="64"/>
      <c r="D41" s="63"/>
      <c r="E41" s="64"/>
      <c r="F41" s="63"/>
      <c r="G41" s="64"/>
      <c r="H41" s="63"/>
      <c r="I41" s="64"/>
      <c r="J41" s="65">
        <f t="shared" si="2"/>
        <v>0</v>
      </c>
      <c r="K41" s="73"/>
      <c r="L41" s="63"/>
      <c r="M41" s="28"/>
    </row>
    <row r="42" spans="1:13" x14ac:dyDescent="0.25">
      <c r="A42" s="78" t="s">
        <v>108</v>
      </c>
      <c r="B42" s="63">
        <f>SUMIF('Ballance sheet 2026'!D:D,A42,'Ballance sheet 2026'!E:E)</f>
        <v>0</v>
      </c>
      <c r="C42" s="64"/>
      <c r="D42" s="63"/>
      <c r="E42" s="64"/>
      <c r="F42" s="63"/>
      <c r="G42" s="64"/>
      <c r="H42" s="63"/>
      <c r="I42" s="64"/>
      <c r="J42" s="65">
        <f t="shared" si="2"/>
        <v>0</v>
      </c>
      <c r="K42" s="73"/>
      <c r="L42" s="63"/>
      <c r="M42" s="28"/>
    </row>
    <row r="43" spans="1:13" x14ac:dyDescent="0.25">
      <c r="A43" s="78" t="s">
        <v>109</v>
      </c>
      <c r="B43" s="63">
        <f>SUMIF('Ballance sheet 2026'!D:D,A43,'Ballance sheet 2026'!E:E)</f>
        <v>0</v>
      </c>
      <c r="C43" s="64"/>
      <c r="D43" s="63"/>
      <c r="E43" s="64"/>
      <c r="F43" s="63"/>
      <c r="G43" s="64"/>
      <c r="H43" s="63"/>
      <c r="I43" s="64"/>
      <c r="J43" s="65">
        <f t="shared" si="2"/>
        <v>0</v>
      </c>
      <c r="K43" s="73"/>
      <c r="L43" s="63"/>
      <c r="M43" s="28"/>
    </row>
    <row r="44" spans="1:13" ht="14.4" thickBot="1" x14ac:dyDescent="0.3">
      <c r="A44" s="77"/>
      <c r="B44" s="63">
        <f>SUMIF('Ballance sheet 2026'!D:D,A44,'Ballance sheet 2026'!E:E)</f>
        <v>0</v>
      </c>
      <c r="C44" s="64"/>
      <c r="D44" s="79"/>
      <c r="E44" s="64"/>
      <c r="F44" s="79"/>
      <c r="G44" s="64"/>
      <c r="H44" s="79"/>
      <c r="I44" s="64"/>
      <c r="J44" s="65">
        <f t="shared" si="2"/>
        <v>0</v>
      </c>
      <c r="K44" s="73"/>
      <c r="L44" s="79"/>
      <c r="M44" s="28"/>
    </row>
    <row r="45" spans="1:13" ht="16.8" thickTop="1" thickBot="1" x14ac:dyDescent="0.3">
      <c r="A45" s="24" t="s">
        <v>110</v>
      </c>
      <c r="B45" s="67">
        <f>SUM(B33:B44)</f>
        <v>92245.570000000022</v>
      </c>
      <c r="C45" s="80"/>
      <c r="D45" s="67">
        <f>SUM(D33:D44)</f>
        <v>0</v>
      </c>
      <c r="E45" s="64"/>
      <c r="F45" s="67">
        <f>SUM(F33:F44)</f>
        <v>0</v>
      </c>
      <c r="G45" s="64"/>
      <c r="H45" s="67">
        <f>SUM(H33:H44)</f>
        <v>0</v>
      </c>
      <c r="I45" s="64"/>
      <c r="J45" s="67">
        <f>SUM(J33:J44)</f>
        <v>92245.570000000022</v>
      </c>
      <c r="K45" s="73"/>
      <c r="L45" s="67">
        <f>SUM(L33:L44)</f>
        <v>0</v>
      </c>
      <c r="M45" s="28"/>
    </row>
    <row r="46" spans="1:13" ht="14.4" thickTop="1" x14ac:dyDescent="0.25">
      <c r="A46" s="26"/>
      <c r="B46" s="71"/>
      <c r="C46" s="71"/>
      <c r="D46" s="81"/>
      <c r="E46" s="71"/>
      <c r="F46" s="71"/>
      <c r="G46" s="71"/>
      <c r="H46" s="71"/>
      <c r="I46" s="71"/>
      <c r="J46" s="71" t="str">
        <f>IF(B45+D45+F45+H45-J45=0," ","error")</f>
        <v xml:space="preserve"> </v>
      </c>
      <c r="K46" s="71"/>
      <c r="L46" s="71"/>
      <c r="M46" s="26"/>
    </row>
    <row r="47" spans="1:13" ht="55.2" x14ac:dyDescent="0.25">
      <c r="A47" s="25" t="s">
        <v>111</v>
      </c>
      <c r="B47" s="72"/>
      <c r="C47" s="61"/>
      <c r="D47" s="61"/>
      <c r="E47" s="61"/>
      <c r="F47" s="61"/>
      <c r="G47" s="61"/>
      <c r="H47" s="61"/>
      <c r="I47" s="61"/>
      <c r="J47" s="61"/>
      <c r="K47" s="61"/>
      <c r="L47" s="28"/>
      <c r="M47" s="28"/>
    </row>
    <row r="48" spans="1:13" ht="27.6" x14ac:dyDescent="0.25">
      <c r="A48" s="77" t="s">
        <v>112</v>
      </c>
      <c r="B48" s="63">
        <f>SUMIF('bnk acc Jan 22'!I:I,A48,'bnk acc Jan 22'!J:J)</f>
        <v>0</v>
      </c>
      <c r="C48" s="64"/>
      <c r="D48" s="63"/>
      <c r="E48" s="64"/>
      <c r="F48" s="63"/>
      <c r="G48" s="64"/>
      <c r="H48" s="63"/>
      <c r="I48" s="64"/>
      <c r="J48" s="65">
        <f t="shared" ref="J48:J49" si="3">H48+D48+F48+B48</f>
        <v>0</v>
      </c>
      <c r="K48" s="73"/>
      <c r="L48" s="63"/>
      <c r="M48" s="28"/>
    </row>
    <row r="49" spans="1:13" ht="28.2" thickBot="1" x14ac:dyDescent="0.3">
      <c r="A49" s="77" t="s">
        <v>113</v>
      </c>
      <c r="B49" s="63">
        <f>SUMIF('bnk acc Jan 22'!I:I,A49,'bnk acc Jan 22'!J:J)</f>
        <v>0</v>
      </c>
      <c r="C49" s="64"/>
      <c r="D49" s="79"/>
      <c r="E49" s="64"/>
      <c r="F49" s="79"/>
      <c r="G49" s="64"/>
      <c r="H49" s="79"/>
      <c r="I49" s="64"/>
      <c r="J49" s="65">
        <f t="shared" si="3"/>
        <v>0</v>
      </c>
      <c r="K49" s="73"/>
      <c r="L49" s="79"/>
      <c r="M49" s="28"/>
    </row>
    <row r="50" spans="1:13" ht="16.8" thickTop="1" thickBot="1" x14ac:dyDescent="0.3">
      <c r="A50" s="24" t="s">
        <v>114</v>
      </c>
      <c r="B50" s="67">
        <f>SUM(B48:B49)</f>
        <v>0</v>
      </c>
      <c r="C50" s="80"/>
      <c r="D50" s="67">
        <f>SUM(D48:D49)</f>
        <v>0</v>
      </c>
      <c r="E50" s="64"/>
      <c r="F50" s="67">
        <f>SUM(F48:F49)</f>
        <v>0</v>
      </c>
      <c r="G50" s="64"/>
      <c r="H50" s="67">
        <f>SUM(H48:H49)</f>
        <v>0</v>
      </c>
      <c r="I50" s="64"/>
      <c r="J50" s="67">
        <f>SUM(J48:J49)</f>
        <v>0</v>
      </c>
      <c r="K50" s="73"/>
      <c r="L50" s="67">
        <f>SUM(L48:L49)</f>
        <v>0</v>
      </c>
      <c r="M50" s="28"/>
    </row>
    <row r="51" spans="1:13" ht="15" thickTop="1" thickBot="1" x14ac:dyDescent="0.3">
      <c r="A51" s="28"/>
      <c r="B51" s="82"/>
      <c r="C51" s="48"/>
      <c r="D51" s="82"/>
      <c r="E51" s="48"/>
      <c r="F51" s="48"/>
      <c r="G51" s="48"/>
      <c r="H51" s="82"/>
      <c r="I51" s="48"/>
      <c r="J51" s="71" t="str">
        <f>IF(B50+D50+F50+H50-J50=0," ","error")</f>
        <v xml:space="preserve"> </v>
      </c>
      <c r="K51" s="48"/>
      <c r="L51" s="48"/>
      <c r="M51" s="28"/>
    </row>
    <row r="52" spans="1:13" ht="16.8" thickTop="1" thickBot="1" x14ac:dyDescent="0.3">
      <c r="A52" s="83" t="s">
        <v>115</v>
      </c>
      <c r="B52" s="84">
        <f>+B50+B45</f>
        <v>92245.570000000022</v>
      </c>
      <c r="C52" s="86"/>
      <c r="D52" s="84">
        <f>+D50+D45</f>
        <v>0</v>
      </c>
      <c r="E52" s="66"/>
      <c r="F52" s="84">
        <f>+F50+F45</f>
        <v>0</v>
      </c>
      <c r="G52" s="66"/>
      <c r="H52" s="84">
        <f>+H50+H45</f>
        <v>0</v>
      </c>
      <c r="I52" s="66"/>
      <c r="J52" s="84">
        <f>J50+J45</f>
        <v>92245.570000000022</v>
      </c>
      <c r="K52" s="66"/>
      <c r="L52" s="84">
        <f>+L50+L45</f>
        <v>0</v>
      </c>
      <c r="M52" s="85"/>
    </row>
    <row r="53" spans="1:13" ht="15" thickTop="1" thickBot="1" x14ac:dyDescent="0.3">
      <c r="A53" s="28"/>
      <c r="B53" s="86"/>
      <c r="D53" s="86"/>
      <c r="E53" s="86"/>
      <c r="F53" s="86"/>
      <c r="G53" s="86"/>
      <c r="H53" s="86"/>
      <c r="I53" s="86"/>
      <c r="J53" s="71" t="str">
        <f>IF(B52+D52+F52+H52-J52=0," ","error")</f>
        <v xml:space="preserve"> </v>
      </c>
      <c r="K53" s="87"/>
      <c r="L53" s="48"/>
      <c r="M53" s="28"/>
    </row>
    <row r="54" spans="1:13" ht="16.8" thickTop="1" thickBot="1" x14ac:dyDescent="0.3">
      <c r="A54" s="30" t="s">
        <v>116</v>
      </c>
      <c r="B54" s="88">
        <f>+B30-B52</f>
        <v>-17466.570000000022</v>
      </c>
      <c r="C54" s="89"/>
      <c r="D54" s="88">
        <f>+D30-D52</f>
        <v>0</v>
      </c>
      <c r="E54" s="89"/>
      <c r="F54" s="88">
        <f>+F30-F52</f>
        <v>0</v>
      </c>
      <c r="G54" s="89"/>
      <c r="H54" s="88">
        <f>+H30-H52</f>
        <v>0</v>
      </c>
      <c r="I54" s="89"/>
      <c r="J54" s="90">
        <f>IF((B54+D54+F54+H54)=(+J30-J52),H54+F54+D54+B54,"Cross Add Error")</f>
        <v>-17466.570000000022</v>
      </c>
      <c r="K54" s="91"/>
      <c r="L54" s="88">
        <f>+L30-L52</f>
        <v>0</v>
      </c>
      <c r="M54" s="8"/>
    </row>
    <row r="55" spans="1:13" ht="16.2" thickBot="1" x14ac:dyDescent="0.3">
      <c r="A55" s="30"/>
      <c r="B55" s="92"/>
      <c r="C55" s="89"/>
      <c r="D55" s="92"/>
      <c r="E55" s="89"/>
      <c r="F55" s="92"/>
      <c r="G55" s="89"/>
      <c r="H55" s="92"/>
      <c r="I55" s="89"/>
      <c r="J55" s="92"/>
      <c r="K55" s="91"/>
      <c r="L55" s="92"/>
      <c r="M55" s="8"/>
    </row>
    <row r="56" spans="1:13" ht="16.8" thickTop="1" thickBot="1" x14ac:dyDescent="0.3">
      <c r="A56" s="32" t="s">
        <v>117</v>
      </c>
      <c r="B56" s="93"/>
      <c r="C56" s="89"/>
      <c r="D56" s="93"/>
      <c r="E56" s="89"/>
      <c r="F56" s="93"/>
      <c r="G56" s="89"/>
      <c r="H56" s="93"/>
      <c r="I56" s="89"/>
      <c r="J56" s="94">
        <f>IF(H56+F56+D56+B56=0,0,"Transfer error")</f>
        <v>0</v>
      </c>
      <c r="K56" s="91"/>
      <c r="L56" s="93"/>
      <c r="M56" s="28"/>
    </row>
    <row r="57" spans="1:13" ht="15" thickTop="1" thickBot="1" x14ac:dyDescent="0.3">
      <c r="A57" s="35"/>
      <c r="B57" s="92"/>
      <c r="C57" s="89"/>
      <c r="D57" s="92"/>
      <c r="E57" s="89"/>
      <c r="F57" s="92"/>
      <c r="G57" s="89"/>
      <c r="H57" s="92"/>
      <c r="I57" s="89"/>
      <c r="J57" s="95"/>
      <c r="K57" s="91"/>
      <c r="L57" s="92"/>
      <c r="M57" s="28"/>
    </row>
    <row r="58" spans="1:13" ht="32.4" thickTop="1" thickBot="1" x14ac:dyDescent="0.3">
      <c r="A58" s="24" t="s">
        <v>118</v>
      </c>
      <c r="B58" s="96">
        <f>+B54+B56</f>
        <v>-17466.570000000022</v>
      </c>
      <c r="C58" s="89"/>
      <c r="D58" s="96">
        <f>+D54+D56</f>
        <v>0</v>
      </c>
      <c r="E58" s="89"/>
      <c r="F58" s="96">
        <f>+F54+F56</f>
        <v>0</v>
      </c>
      <c r="G58" s="89"/>
      <c r="H58" s="96">
        <f>+H54+H56</f>
        <v>0</v>
      </c>
      <c r="I58" s="89"/>
      <c r="J58" s="96">
        <f>J56+J54</f>
        <v>-17466.570000000022</v>
      </c>
      <c r="K58" s="91"/>
      <c r="L58" s="96">
        <f>+L54+L56</f>
        <v>0</v>
      </c>
      <c r="M58" s="28"/>
    </row>
    <row r="59" spans="1:13" ht="14.4" thickTop="1" x14ac:dyDescent="0.25">
      <c r="A59" s="28"/>
      <c r="B59" s="48"/>
      <c r="C59" s="28"/>
      <c r="D59" s="28"/>
      <c r="E59" s="28"/>
      <c r="F59" s="28"/>
      <c r="G59" s="28"/>
      <c r="H59" s="28"/>
      <c r="I59" s="28"/>
      <c r="J59" s="71" t="str">
        <f>IF(B58+D58+H58-J58=0," ","error")</f>
        <v xml:space="preserve"> </v>
      </c>
      <c r="K59" s="28"/>
      <c r="L59" s="28"/>
      <c r="M59" s="28"/>
    </row>
    <row r="60" spans="1:13" x14ac:dyDescent="0.25">
      <c r="A60" s="28"/>
      <c r="B60" s="4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3" x14ac:dyDescent="0.25">
      <c r="A61" s="28"/>
      <c r="B61" s="4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</sheetData>
  <mergeCells count="13">
    <mergeCell ref="H6:J6"/>
    <mergeCell ref="D7:F7"/>
    <mergeCell ref="H7:J7"/>
    <mergeCell ref="A2:A7"/>
    <mergeCell ref="B2:J2"/>
    <mergeCell ref="B3:J3"/>
    <mergeCell ref="B4:J4"/>
    <mergeCell ref="B5:B7"/>
    <mergeCell ref="C5:C7"/>
    <mergeCell ref="D5:F5"/>
    <mergeCell ref="G5:G7"/>
    <mergeCell ref="H5:J5"/>
    <mergeCell ref="D6:F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D84B-2FFA-482D-94B8-EC557A08C088}">
  <dimension ref="A1"/>
  <sheetViews>
    <sheetView workbookViewId="0">
      <selection sqref="A1:AG288"/>
    </sheetView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8CCE4"/>
  </sheetPr>
  <dimension ref="A1:Z1001"/>
  <sheetViews>
    <sheetView workbookViewId="0">
      <selection activeCell="O9" sqref="O9"/>
    </sheetView>
  </sheetViews>
  <sheetFormatPr defaultColWidth="12.59765625" defaultRowHeight="15" customHeight="1" x14ac:dyDescent="0.25"/>
  <cols>
    <col min="1" max="1" width="30.8984375" customWidth="1"/>
    <col min="2" max="2" width="14.09765625" customWidth="1"/>
    <col min="3" max="3" width="1.5" customWidth="1"/>
    <col min="4" max="4" width="14.19921875" customWidth="1"/>
    <col min="5" max="5" width="1.3984375" customWidth="1"/>
    <col min="6" max="6" width="12.09765625" customWidth="1"/>
    <col min="7" max="7" width="3.09765625" customWidth="1"/>
    <col min="8" max="8" width="13.5" customWidth="1"/>
    <col min="9" max="9" width="1.3984375" customWidth="1"/>
    <col min="10" max="10" width="14" customWidth="1"/>
    <col min="11" max="11" width="1.3984375" customWidth="1"/>
    <col min="12" max="12" width="14.69921875" customWidth="1"/>
    <col min="13" max="13" width="16.59765625" customWidth="1"/>
    <col min="14" max="26" width="9" customWidth="1"/>
  </cols>
  <sheetData>
    <row r="1" spans="1:26" ht="18" customHeight="1" x14ac:dyDescent="0.25">
      <c r="A1" s="139"/>
      <c r="B1" s="140" t="s">
        <v>72</v>
      </c>
      <c r="C1" s="138"/>
      <c r="D1" s="138"/>
      <c r="E1" s="138"/>
      <c r="F1" s="138"/>
      <c r="G1" s="138"/>
      <c r="H1" s="138"/>
      <c r="I1" s="138"/>
      <c r="J1" s="138"/>
      <c r="K1" s="28"/>
      <c r="L1" s="43" t="s">
        <v>73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30.75" customHeight="1" x14ac:dyDescent="0.25">
      <c r="A2" s="138"/>
      <c r="B2" s="141" t="s">
        <v>74</v>
      </c>
      <c r="C2" s="138"/>
      <c r="D2" s="138"/>
      <c r="E2" s="138"/>
      <c r="F2" s="138"/>
      <c r="G2" s="138"/>
      <c r="H2" s="138"/>
      <c r="I2" s="138"/>
      <c r="J2" s="138"/>
      <c r="K2" s="28"/>
      <c r="L2" s="44" t="s">
        <v>75</v>
      </c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 x14ac:dyDescent="0.25">
      <c r="A3" s="138"/>
      <c r="B3" s="142" t="s">
        <v>76</v>
      </c>
      <c r="C3" s="143"/>
      <c r="D3" s="143"/>
      <c r="E3" s="143"/>
      <c r="F3" s="143"/>
      <c r="G3" s="143"/>
      <c r="H3" s="143"/>
      <c r="I3" s="143"/>
      <c r="J3" s="144"/>
      <c r="K3" s="28"/>
      <c r="L3" s="46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4.25" customHeight="1" x14ac:dyDescent="0.25">
      <c r="A4" s="138"/>
      <c r="B4" s="145" t="s">
        <v>77</v>
      </c>
      <c r="C4" s="148"/>
      <c r="D4" s="151" t="s">
        <v>78</v>
      </c>
      <c r="E4" s="152"/>
      <c r="F4" s="153"/>
      <c r="G4" s="150" t="s">
        <v>79</v>
      </c>
      <c r="H4" s="151" t="s">
        <v>80</v>
      </c>
      <c r="I4" s="152"/>
      <c r="J4" s="153"/>
      <c r="K4" s="28"/>
      <c r="L4" s="4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6.5" customHeight="1" x14ac:dyDescent="0.25">
      <c r="A5" s="138"/>
      <c r="B5" s="146"/>
      <c r="C5" s="149"/>
      <c r="D5" s="154"/>
      <c r="E5" s="138"/>
      <c r="F5" s="138"/>
      <c r="G5" s="138"/>
      <c r="H5" s="155"/>
      <c r="I5" s="138"/>
      <c r="J5" s="138"/>
      <c r="K5" s="28"/>
      <c r="L5" s="46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1" customHeight="1" x14ac:dyDescent="0.25">
      <c r="A6" s="138"/>
      <c r="B6" s="147"/>
      <c r="C6" s="149"/>
      <c r="D6" s="156"/>
      <c r="E6" s="152"/>
      <c r="F6" s="152"/>
      <c r="G6" s="138"/>
      <c r="H6" s="157"/>
      <c r="I6" s="138"/>
      <c r="J6" s="138"/>
      <c r="K6" s="28"/>
      <c r="L6" s="46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2.75" customHeight="1" x14ac:dyDescent="0.25">
      <c r="A7" s="28"/>
      <c r="B7" s="4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2.75" customHeight="1" x14ac:dyDescent="0.4">
      <c r="A8" s="49" t="s">
        <v>81</v>
      </c>
      <c r="B8" s="50"/>
      <c r="C8" s="49"/>
      <c r="D8" s="49"/>
      <c r="E8" s="49"/>
      <c r="F8" s="49"/>
      <c r="G8" s="49"/>
      <c r="H8" s="49"/>
      <c r="I8" s="49"/>
      <c r="J8" s="49"/>
      <c r="K8" s="51"/>
      <c r="L8" s="52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2.75" customHeight="1" x14ac:dyDescent="0.25">
      <c r="A9" s="53"/>
      <c r="B9" s="54" t="s">
        <v>82</v>
      </c>
      <c r="C9" s="47"/>
      <c r="D9" s="47" t="s">
        <v>83</v>
      </c>
      <c r="E9" s="47"/>
      <c r="F9" s="47" t="s">
        <v>84</v>
      </c>
      <c r="G9" s="47"/>
      <c r="H9" s="47" t="s">
        <v>85</v>
      </c>
      <c r="I9" s="47"/>
      <c r="J9" s="47" t="s">
        <v>86</v>
      </c>
      <c r="K9" s="55"/>
      <c r="L9" s="47" t="s">
        <v>87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4" customHeight="1" x14ac:dyDescent="0.25">
      <c r="A10" s="56"/>
      <c r="B10" s="57" t="s">
        <v>88</v>
      </c>
      <c r="C10" s="58"/>
      <c r="D10" s="57" t="s">
        <v>88</v>
      </c>
      <c r="E10" s="57"/>
      <c r="F10" s="57" t="s">
        <v>88</v>
      </c>
      <c r="G10" s="57"/>
      <c r="H10" s="57" t="s">
        <v>88</v>
      </c>
      <c r="I10" s="57"/>
      <c r="J10" s="57" t="s">
        <v>88</v>
      </c>
      <c r="K10" s="57"/>
      <c r="L10" s="57" t="s">
        <v>88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9.5" customHeight="1" x14ac:dyDescent="0.25">
      <c r="A11" s="17" t="s">
        <v>89</v>
      </c>
      <c r="B11" s="59"/>
      <c r="C11" s="60"/>
      <c r="D11" s="60"/>
      <c r="E11" s="60"/>
      <c r="F11" s="60"/>
      <c r="G11" s="60"/>
      <c r="H11" s="60"/>
      <c r="I11" s="60"/>
      <c r="J11" s="60"/>
      <c r="K11" s="61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9.5" customHeight="1" x14ac:dyDescent="0.25">
      <c r="A12" s="62" t="s">
        <v>26</v>
      </c>
      <c r="B12" s="63">
        <f>SUMIF('bnk acc Jan 21'!D:D,A12,'bnk acc Jan 21'!F:F)</f>
        <v>1503.8000000000002</v>
      </c>
      <c r="C12" s="64"/>
      <c r="D12" s="63"/>
      <c r="E12" s="64"/>
      <c r="F12" s="63"/>
      <c r="G12" s="64"/>
      <c r="H12" s="63"/>
      <c r="I12" s="64"/>
      <c r="J12" s="65">
        <f t="shared" ref="J12:J21" si="0">H12+D12+B12+F12</f>
        <v>1503.8000000000002</v>
      </c>
      <c r="K12" s="66"/>
      <c r="L12" s="63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9.5" customHeight="1" x14ac:dyDescent="0.25">
      <c r="A13" s="62" t="s">
        <v>90</v>
      </c>
      <c r="B13" s="63">
        <f>SUMIF('bnk acc Jan 21'!D:D,A13,'bnk acc Jan 21'!F:F)</f>
        <v>0</v>
      </c>
      <c r="C13" s="64"/>
      <c r="D13" s="63"/>
      <c r="E13" s="64"/>
      <c r="F13" s="63"/>
      <c r="G13" s="64"/>
      <c r="H13" s="63"/>
      <c r="I13" s="64"/>
      <c r="J13" s="65">
        <f t="shared" si="0"/>
        <v>0</v>
      </c>
      <c r="K13" s="66"/>
      <c r="L13" s="63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9.5" customHeight="1" x14ac:dyDescent="0.25">
      <c r="A14" s="62" t="s">
        <v>41</v>
      </c>
      <c r="B14" s="63">
        <f>SUMIF('bnk acc Jan 21'!D:D,A14,'bnk acc Jan 21'!F:F)</f>
        <v>4000</v>
      </c>
      <c r="C14" s="64"/>
      <c r="D14" s="63"/>
      <c r="E14" s="64"/>
      <c r="F14" s="63"/>
      <c r="G14" s="64"/>
      <c r="H14" s="63"/>
      <c r="I14" s="64"/>
      <c r="J14" s="65">
        <f t="shared" si="0"/>
        <v>4000</v>
      </c>
      <c r="K14" s="66"/>
      <c r="L14" s="63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9.5" customHeight="1" x14ac:dyDescent="0.25">
      <c r="A15" s="62" t="s">
        <v>19</v>
      </c>
      <c r="B15" s="63">
        <f>SUMIF('bnk acc Jan 21'!D:D,A15,'bnk acc Jan 21'!F:F)</f>
        <v>363.11</v>
      </c>
      <c r="C15" s="64"/>
      <c r="D15" s="63"/>
      <c r="E15" s="64"/>
      <c r="F15" s="63"/>
      <c r="G15" s="64"/>
      <c r="H15" s="63"/>
      <c r="I15" s="64"/>
      <c r="J15" s="65">
        <f t="shared" si="0"/>
        <v>363.11</v>
      </c>
      <c r="K15" s="66"/>
      <c r="L15" s="63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9.5" customHeight="1" x14ac:dyDescent="0.25">
      <c r="A16" s="62" t="s">
        <v>91</v>
      </c>
      <c r="B16" s="63">
        <f>SUMIF('bnk acc Jan 21'!D:D,A16,'bnk acc Jan 21'!F:F)</f>
        <v>0</v>
      </c>
      <c r="C16" s="64"/>
      <c r="D16" s="63"/>
      <c r="E16" s="64"/>
      <c r="F16" s="63"/>
      <c r="G16" s="64"/>
      <c r="H16" s="63"/>
      <c r="I16" s="64"/>
      <c r="J16" s="65">
        <f t="shared" si="0"/>
        <v>0</v>
      </c>
      <c r="K16" s="66"/>
      <c r="L16" s="63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2.75" customHeight="1" x14ac:dyDescent="0.25">
      <c r="A17" s="62" t="s">
        <v>92</v>
      </c>
      <c r="B17" s="63">
        <f>SUMIF('bnk acc Jan 21'!D:D,A17,'bnk acc Jan 21'!F:F)</f>
        <v>0</v>
      </c>
      <c r="C17" s="64"/>
      <c r="D17" s="63"/>
      <c r="E17" s="64"/>
      <c r="F17" s="63"/>
      <c r="G17" s="64"/>
      <c r="H17" s="63"/>
      <c r="I17" s="64"/>
      <c r="J17" s="65">
        <f t="shared" si="0"/>
        <v>0</v>
      </c>
      <c r="K17" s="66"/>
      <c r="L17" s="63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9.5" customHeight="1" x14ac:dyDescent="0.25">
      <c r="A18" s="62" t="s">
        <v>93</v>
      </c>
      <c r="B18" s="63">
        <f>SUMIF('bnk acc Jan 21'!D:D,A18,'bnk acc Jan 21'!F:F)</f>
        <v>0</v>
      </c>
      <c r="C18" s="64"/>
      <c r="D18" s="63"/>
      <c r="E18" s="64"/>
      <c r="F18" s="63"/>
      <c r="G18" s="64"/>
      <c r="H18" s="63"/>
      <c r="I18" s="64"/>
      <c r="J18" s="65">
        <f t="shared" si="0"/>
        <v>0</v>
      </c>
      <c r="K18" s="66"/>
      <c r="L18" s="63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2.75" customHeight="1" x14ac:dyDescent="0.25">
      <c r="A19" s="62" t="s">
        <v>94</v>
      </c>
      <c r="B19" s="63">
        <f>SUMIF('bnk acc Jan 21'!D:D,A19,'bnk acc Jan 21'!F:F)</f>
        <v>0</v>
      </c>
      <c r="C19" s="64"/>
      <c r="D19" s="63"/>
      <c r="E19" s="64"/>
      <c r="F19" s="63"/>
      <c r="G19" s="64"/>
      <c r="H19" s="63"/>
      <c r="I19" s="64"/>
      <c r="J19" s="65">
        <f t="shared" si="0"/>
        <v>0</v>
      </c>
      <c r="K19" s="66"/>
      <c r="L19" s="63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9.5" customHeight="1" x14ac:dyDescent="0.25">
      <c r="A20" s="62"/>
      <c r="B20" s="63"/>
      <c r="C20" s="64"/>
      <c r="D20" s="63"/>
      <c r="E20" s="64"/>
      <c r="F20" s="63"/>
      <c r="G20" s="64"/>
      <c r="H20" s="63"/>
      <c r="I20" s="64"/>
      <c r="J20" s="65">
        <f t="shared" si="0"/>
        <v>0</v>
      </c>
      <c r="K20" s="66"/>
      <c r="L20" s="63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7.25" customHeight="1" x14ac:dyDescent="0.3">
      <c r="A21" s="22" t="s">
        <v>95</v>
      </c>
      <c r="B21" s="67">
        <f>SUM(B12:B20)</f>
        <v>5866.91</v>
      </c>
      <c r="C21" s="68"/>
      <c r="D21" s="67">
        <f>SUM(D12:D20)</f>
        <v>0</v>
      </c>
      <c r="E21" s="64"/>
      <c r="F21" s="67">
        <f>SUM(F12:F20)</f>
        <v>0</v>
      </c>
      <c r="G21" s="64"/>
      <c r="H21" s="67">
        <f>SUM(H12:H20)</f>
        <v>0</v>
      </c>
      <c r="I21" s="64"/>
      <c r="J21" s="69">
        <f t="shared" si="0"/>
        <v>5866.91</v>
      </c>
      <c r="K21" s="66"/>
      <c r="L21" s="67">
        <f>SUM(L12:L20)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6.5" customHeight="1" x14ac:dyDescent="0.25">
      <c r="A22" s="23"/>
      <c r="B22" s="70"/>
      <c r="C22" s="70"/>
      <c r="D22" s="70"/>
      <c r="E22" s="70"/>
      <c r="F22" s="70"/>
      <c r="G22" s="70"/>
      <c r="H22" s="70"/>
      <c r="I22" s="70"/>
      <c r="J22" s="71" t="str">
        <f>IF(B21+D21+F21+H21-J21=0," ","error")</f>
        <v xml:space="preserve"> </v>
      </c>
      <c r="K22" s="70"/>
      <c r="L22" s="4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2.75" customHeight="1" x14ac:dyDescent="0.25">
      <c r="A23" s="25" t="s">
        <v>96</v>
      </c>
      <c r="B23" s="72"/>
      <c r="C23" s="61"/>
      <c r="D23" s="61"/>
      <c r="E23" s="61"/>
      <c r="F23" s="61"/>
      <c r="G23" s="61"/>
      <c r="H23" s="61"/>
      <c r="I23" s="61"/>
      <c r="J23" s="61"/>
      <c r="K23" s="61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9.5" customHeight="1" x14ac:dyDescent="0.25">
      <c r="A24" s="62" t="s">
        <v>97</v>
      </c>
      <c r="B24" s="63">
        <f>SUMIF('bnk acc Jan 21'!E:E,A24,'bnk acc Jan 21'!F:F)</f>
        <v>0</v>
      </c>
      <c r="C24" s="64"/>
      <c r="D24" s="63"/>
      <c r="E24" s="64"/>
      <c r="F24" s="63"/>
      <c r="G24" s="64"/>
      <c r="H24" s="63"/>
      <c r="I24" s="64"/>
      <c r="J24" s="65">
        <f t="shared" ref="J24:J25" si="1">H24+D24+B24+F24</f>
        <v>0</v>
      </c>
      <c r="K24" s="66"/>
      <c r="L24" s="63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9.5" customHeight="1" x14ac:dyDescent="0.25">
      <c r="A25" s="62" t="s">
        <v>98</v>
      </c>
      <c r="B25" s="63">
        <f>SUMIF('bnk acc Jan 21'!E:E,A25,'bnk acc Jan 21'!F:F)</f>
        <v>0</v>
      </c>
      <c r="C25" s="64"/>
      <c r="D25" s="63"/>
      <c r="E25" s="64"/>
      <c r="F25" s="63"/>
      <c r="G25" s="64"/>
      <c r="H25" s="63"/>
      <c r="I25" s="64"/>
      <c r="J25" s="65">
        <f t="shared" si="1"/>
        <v>0</v>
      </c>
      <c r="K25" s="66"/>
      <c r="L25" s="63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7.25" customHeight="1" x14ac:dyDescent="0.3">
      <c r="A26" s="22" t="s">
        <v>99</v>
      </c>
      <c r="B26" s="67">
        <f>SUM(B24:B25)</f>
        <v>0</v>
      </c>
      <c r="C26" s="68"/>
      <c r="D26" s="67">
        <f>SUM(D24:D25)</f>
        <v>0</v>
      </c>
      <c r="E26" s="64"/>
      <c r="F26" s="67">
        <f>SUM(F24:F25)</f>
        <v>0</v>
      </c>
      <c r="G26" s="64"/>
      <c r="H26" s="67">
        <f>SUM(H24:H25)</f>
        <v>0</v>
      </c>
      <c r="I26" s="64"/>
      <c r="J26" s="67">
        <f>SUM(J24:J25)</f>
        <v>0</v>
      </c>
      <c r="K26" s="66"/>
      <c r="L26" s="67">
        <f>SUM(L24:L25)</f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8.25" customHeight="1" x14ac:dyDescent="0.25">
      <c r="A27" s="27"/>
      <c r="B27" s="64"/>
      <c r="C27" s="66"/>
      <c r="D27" s="64"/>
      <c r="E27" s="66"/>
      <c r="F27" s="64"/>
      <c r="G27" s="66"/>
      <c r="H27" s="64"/>
      <c r="I27" s="66"/>
      <c r="J27" s="73" t="str">
        <f>IF(B26+D26+F26+H26-J26=0," ","error")</f>
        <v xml:space="preserve"> </v>
      </c>
      <c r="K27" s="66"/>
      <c r="L27" s="73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9.5" customHeight="1" x14ac:dyDescent="0.3">
      <c r="A28" s="22" t="s">
        <v>100</v>
      </c>
      <c r="B28" s="74">
        <f>B26+B21</f>
        <v>5866.91</v>
      </c>
      <c r="C28" s="66"/>
      <c r="D28" s="74">
        <f>D26+D21</f>
        <v>0</v>
      </c>
      <c r="E28" s="66"/>
      <c r="F28" s="74">
        <f>F26+F21</f>
        <v>0</v>
      </c>
      <c r="G28" s="66"/>
      <c r="H28" s="74">
        <f>H26+H21</f>
        <v>0</v>
      </c>
      <c r="I28" s="66"/>
      <c r="J28" s="74">
        <f>J26+J21</f>
        <v>5866.91</v>
      </c>
      <c r="K28" s="66"/>
      <c r="L28" s="74">
        <f>L26+L21</f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6.5" customHeight="1" x14ac:dyDescent="0.25">
      <c r="A29" s="28"/>
      <c r="B29" s="48"/>
      <c r="C29" s="48"/>
      <c r="D29" s="48"/>
      <c r="E29" s="48"/>
      <c r="F29" s="48"/>
      <c r="G29" s="48"/>
      <c r="H29" s="48"/>
      <c r="I29" s="48"/>
      <c r="J29" s="71" t="str">
        <f>IF(B28+D28+H28-J28=0," ","error")</f>
        <v xml:space="preserve"> </v>
      </c>
      <c r="K29" s="48"/>
      <c r="L29" s="4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8" customHeight="1" x14ac:dyDescent="0.25">
      <c r="A30" s="16" t="s">
        <v>7</v>
      </c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9.5" customHeight="1" x14ac:dyDescent="0.25">
      <c r="A31" s="77" t="s">
        <v>197</v>
      </c>
      <c r="B31" s="63">
        <f>SUMIF('bnk acc Jan 21'!H:H,A31,'bnk acc Jan 21'!J:J)</f>
        <v>4701.53</v>
      </c>
      <c r="C31" s="64"/>
      <c r="D31" s="63"/>
      <c r="E31" s="64"/>
      <c r="F31" s="63"/>
      <c r="G31" s="64"/>
      <c r="H31" s="63"/>
      <c r="I31" s="64"/>
      <c r="J31" s="65">
        <f t="shared" ref="J31:J42" si="2">H31+D31+B31+F31</f>
        <v>4701.53</v>
      </c>
      <c r="K31" s="73"/>
      <c r="L31" s="63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9.5" customHeight="1" x14ac:dyDescent="0.25">
      <c r="A32" s="77" t="s">
        <v>21</v>
      </c>
      <c r="B32" s="63"/>
      <c r="C32" s="64"/>
      <c r="D32" s="63"/>
      <c r="E32" s="64"/>
      <c r="F32" s="63"/>
      <c r="G32" s="64"/>
      <c r="H32" s="63"/>
      <c r="I32" s="64"/>
      <c r="J32" s="65"/>
      <c r="K32" s="73"/>
      <c r="L32" s="63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9.5" customHeight="1" x14ac:dyDescent="0.25">
      <c r="A33" s="77" t="s">
        <v>101</v>
      </c>
      <c r="B33" s="63">
        <f>SUMIF('bnk acc Jan 21'!H:H,A33,'bnk acc Jan 21'!J:J)</f>
        <v>0</v>
      </c>
      <c r="C33" s="64"/>
      <c r="D33" s="63"/>
      <c r="E33" s="64"/>
      <c r="F33" s="63"/>
      <c r="G33" s="64"/>
      <c r="H33" s="63"/>
      <c r="I33" s="64"/>
      <c r="J33" s="65">
        <f t="shared" si="2"/>
        <v>0</v>
      </c>
      <c r="K33" s="73"/>
      <c r="L33" s="63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9.5" customHeight="1" x14ac:dyDescent="0.25">
      <c r="A34" s="77" t="s">
        <v>102</v>
      </c>
      <c r="B34" s="63">
        <f>SUMIF('bnk acc Jan 21'!H:H,A34,'bnk acc Jan 21'!J:J)</f>
        <v>0</v>
      </c>
      <c r="C34" s="64"/>
      <c r="D34" s="63"/>
      <c r="E34" s="64"/>
      <c r="F34" s="63"/>
      <c r="G34" s="64"/>
      <c r="H34" s="63"/>
      <c r="I34" s="64"/>
      <c r="J34" s="65">
        <f t="shared" si="2"/>
        <v>0</v>
      </c>
      <c r="K34" s="73"/>
      <c r="L34" s="63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2.75" customHeight="1" x14ac:dyDescent="0.25">
      <c r="A35" s="77" t="s">
        <v>103</v>
      </c>
      <c r="B35" s="63">
        <f>SUMIF('bnk acc Jan 21'!H:H,A35,'bnk acc Jan 21'!J:J)</f>
        <v>0</v>
      </c>
      <c r="C35" s="64"/>
      <c r="D35" s="63"/>
      <c r="E35" s="64"/>
      <c r="F35" s="63"/>
      <c r="G35" s="64"/>
      <c r="H35" s="63"/>
      <c r="I35" s="64"/>
      <c r="J35" s="65">
        <f t="shared" si="2"/>
        <v>0</v>
      </c>
      <c r="K35" s="73"/>
      <c r="L35" s="63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9.5" customHeight="1" x14ac:dyDescent="0.25">
      <c r="A36" s="77" t="s">
        <v>104</v>
      </c>
      <c r="B36" s="63">
        <f>SUMIF('bnk acc Jan 21'!H:H,A36,'bnk acc Jan 21'!J:J)</f>
        <v>0</v>
      </c>
      <c r="C36" s="64"/>
      <c r="D36" s="63"/>
      <c r="E36" s="64"/>
      <c r="F36" s="63"/>
      <c r="G36" s="64"/>
      <c r="H36" s="63"/>
      <c r="I36" s="64"/>
      <c r="J36" s="65">
        <f t="shared" si="2"/>
        <v>0</v>
      </c>
      <c r="K36" s="73"/>
      <c r="L36" s="63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9.5" customHeight="1" x14ac:dyDescent="0.25">
      <c r="A37" s="77" t="s">
        <v>105</v>
      </c>
      <c r="B37" s="63">
        <f>SUMIF('bnk acc Jan 21'!H:H,A37,'bnk acc Jan 21'!J:J)</f>
        <v>0</v>
      </c>
      <c r="C37" s="64"/>
      <c r="D37" s="63"/>
      <c r="E37" s="64"/>
      <c r="F37" s="63"/>
      <c r="G37" s="64"/>
      <c r="H37" s="63"/>
      <c r="I37" s="64"/>
      <c r="J37" s="65">
        <f t="shared" si="2"/>
        <v>0</v>
      </c>
      <c r="K37" s="73"/>
      <c r="L37" s="63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9.5" customHeight="1" x14ac:dyDescent="0.25">
      <c r="A38" s="78" t="s">
        <v>106</v>
      </c>
      <c r="B38" s="63">
        <f>SUMIF('bnk acc Jan 21'!H:H,A38,'bnk acc Jan 21'!J:J)</f>
        <v>0</v>
      </c>
      <c r="C38" s="64"/>
      <c r="D38" s="63"/>
      <c r="E38" s="64"/>
      <c r="F38" s="63"/>
      <c r="G38" s="64"/>
      <c r="H38" s="63"/>
      <c r="I38" s="64"/>
      <c r="J38" s="65">
        <f t="shared" si="2"/>
        <v>0</v>
      </c>
      <c r="K38" s="73"/>
      <c r="L38" s="63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9.5" customHeight="1" x14ac:dyDescent="0.25">
      <c r="A39" s="78" t="s">
        <v>107</v>
      </c>
      <c r="B39" s="63">
        <f>SUMIF('bnk acc Jan 21'!H:H,A39,'bnk acc Jan 21'!J:J)</f>
        <v>0</v>
      </c>
      <c r="C39" s="64"/>
      <c r="D39" s="63"/>
      <c r="E39" s="64"/>
      <c r="F39" s="63"/>
      <c r="G39" s="64"/>
      <c r="H39" s="63"/>
      <c r="I39" s="64"/>
      <c r="J39" s="65">
        <f t="shared" si="2"/>
        <v>0</v>
      </c>
      <c r="K39" s="73"/>
      <c r="L39" s="63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9.5" customHeight="1" x14ac:dyDescent="0.25">
      <c r="A40" s="78" t="s">
        <v>108</v>
      </c>
      <c r="B40" s="63">
        <f>SUMIF('bnk acc Jan 21'!H:H,A40,'bnk acc Jan 21'!J:J)</f>
        <v>0</v>
      </c>
      <c r="C40" s="64"/>
      <c r="D40" s="63"/>
      <c r="E40" s="64"/>
      <c r="F40" s="63"/>
      <c r="G40" s="64"/>
      <c r="H40" s="63"/>
      <c r="I40" s="64"/>
      <c r="J40" s="65">
        <f t="shared" si="2"/>
        <v>0</v>
      </c>
      <c r="K40" s="73"/>
      <c r="L40" s="6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9.5" customHeight="1" x14ac:dyDescent="0.25">
      <c r="A41" s="78" t="s">
        <v>109</v>
      </c>
      <c r="B41" s="63">
        <f>SUMIF('bnk acc Jan 21'!H:H,A41,'bnk acc Jan 21'!J:J)</f>
        <v>0</v>
      </c>
      <c r="C41" s="64"/>
      <c r="D41" s="63"/>
      <c r="E41" s="64"/>
      <c r="F41" s="63"/>
      <c r="G41" s="64"/>
      <c r="H41" s="63"/>
      <c r="I41" s="64"/>
      <c r="J41" s="65">
        <f t="shared" si="2"/>
        <v>0</v>
      </c>
      <c r="K41" s="73"/>
      <c r="L41" s="63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9.5" customHeight="1" x14ac:dyDescent="0.25">
      <c r="A42" s="77"/>
      <c r="B42" s="79"/>
      <c r="C42" s="64"/>
      <c r="D42" s="79"/>
      <c r="E42" s="64"/>
      <c r="F42" s="79"/>
      <c r="G42" s="64"/>
      <c r="H42" s="79"/>
      <c r="I42" s="64"/>
      <c r="J42" s="65">
        <f t="shared" si="2"/>
        <v>0</v>
      </c>
      <c r="K42" s="73"/>
      <c r="L42" s="79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9.5" customHeight="1" x14ac:dyDescent="0.25">
      <c r="A43" s="24" t="s">
        <v>110</v>
      </c>
      <c r="B43" s="67">
        <f>SUM(B31:B42)</f>
        <v>4701.53</v>
      </c>
      <c r="C43" s="80"/>
      <c r="D43" s="67">
        <f>SUM(D31:D42)</f>
        <v>0</v>
      </c>
      <c r="E43" s="64"/>
      <c r="F43" s="67">
        <f>SUM(F31:F42)</f>
        <v>0</v>
      </c>
      <c r="G43" s="64"/>
      <c r="H43" s="67">
        <f>SUM(H31:H42)</f>
        <v>0</v>
      </c>
      <c r="I43" s="64"/>
      <c r="J43" s="67">
        <f>SUM(J31:J42)</f>
        <v>4701.53</v>
      </c>
      <c r="K43" s="73"/>
      <c r="L43" s="67">
        <f>SUM(L31:L42)</f>
        <v>0</v>
      </c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7.25" customHeight="1" x14ac:dyDescent="0.25">
      <c r="A44" s="26"/>
      <c r="B44" s="71"/>
      <c r="C44" s="71"/>
      <c r="D44" s="81"/>
      <c r="E44" s="71"/>
      <c r="F44" s="71"/>
      <c r="G44" s="71"/>
      <c r="H44" s="71"/>
      <c r="I44" s="71"/>
      <c r="J44" s="71" t="str">
        <f>IF(B43+D43+F43+H43-J43=0," ","error")</f>
        <v xml:space="preserve"> </v>
      </c>
      <c r="K44" s="71"/>
      <c r="L44" s="71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 x14ac:dyDescent="0.25">
      <c r="A45" s="25" t="s">
        <v>111</v>
      </c>
      <c r="B45" s="72"/>
      <c r="C45" s="61"/>
      <c r="D45" s="61"/>
      <c r="E45" s="61"/>
      <c r="F45" s="61"/>
      <c r="G45" s="61"/>
      <c r="H45" s="61"/>
      <c r="I45" s="61"/>
      <c r="J45" s="61"/>
      <c r="K45" s="61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9.5" customHeight="1" x14ac:dyDescent="0.25">
      <c r="A46" s="77" t="s">
        <v>112</v>
      </c>
      <c r="B46" s="63">
        <f>SUMIF('bnk acc Jan 21'!I:I,A46,'bnk acc Jan 21'!J:J)</f>
        <v>0</v>
      </c>
      <c r="C46" s="64"/>
      <c r="D46" s="63"/>
      <c r="E46" s="64"/>
      <c r="F46" s="63"/>
      <c r="G46" s="64"/>
      <c r="H46" s="63"/>
      <c r="I46" s="64"/>
      <c r="J46" s="65">
        <f t="shared" ref="J46:J47" si="3">H46+D46+F46+B46</f>
        <v>0</v>
      </c>
      <c r="K46" s="73"/>
      <c r="L46" s="63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9.5" customHeight="1" x14ac:dyDescent="0.25">
      <c r="A47" s="77" t="s">
        <v>113</v>
      </c>
      <c r="B47" s="63">
        <f>SUMIF('bnk acc Jan 21'!I:I,A47,'bnk acc Jan 21'!J:J)</f>
        <v>0</v>
      </c>
      <c r="C47" s="64"/>
      <c r="D47" s="79"/>
      <c r="E47" s="64"/>
      <c r="F47" s="79"/>
      <c r="G47" s="64"/>
      <c r="H47" s="79"/>
      <c r="I47" s="64"/>
      <c r="J47" s="65">
        <f t="shared" si="3"/>
        <v>0</v>
      </c>
      <c r="K47" s="73"/>
      <c r="L47" s="79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9.5" customHeight="1" x14ac:dyDescent="0.25">
      <c r="A48" s="24" t="s">
        <v>114</v>
      </c>
      <c r="B48" s="67">
        <f>SUM(B46:B47)</f>
        <v>0</v>
      </c>
      <c r="C48" s="80"/>
      <c r="D48" s="67">
        <f>SUM(D46:D47)</f>
        <v>0</v>
      </c>
      <c r="E48" s="64"/>
      <c r="F48" s="67">
        <f>SUM(F46:F47)</f>
        <v>0</v>
      </c>
      <c r="G48" s="64"/>
      <c r="H48" s="67">
        <f>SUM(H46:H47)</f>
        <v>0</v>
      </c>
      <c r="I48" s="64"/>
      <c r="J48" s="67">
        <f>SUM(J46:J47)</f>
        <v>0</v>
      </c>
      <c r="K48" s="73"/>
      <c r="L48" s="67">
        <f>SUM(L46:L47)</f>
        <v>0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3.5" customHeight="1" x14ac:dyDescent="0.25">
      <c r="A49" s="28"/>
      <c r="B49" s="82"/>
      <c r="C49" s="48"/>
      <c r="D49" s="82"/>
      <c r="E49" s="48"/>
      <c r="F49" s="48"/>
      <c r="G49" s="48"/>
      <c r="H49" s="82"/>
      <c r="I49" s="48"/>
      <c r="J49" s="71" t="str">
        <f>IF(B48+D48+F48+H48-J48=0," ","error")</f>
        <v xml:space="preserve"> </v>
      </c>
      <c r="K49" s="48"/>
      <c r="L49" s="4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9.5" customHeight="1" x14ac:dyDescent="0.25">
      <c r="A50" s="83" t="s">
        <v>115</v>
      </c>
      <c r="B50" s="84">
        <f>+B48+B43</f>
        <v>4701.53</v>
      </c>
      <c r="C50" s="66"/>
      <c r="D50" s="84">
        <f>+D48+D43</f>
        <v>0</v>
      </c>
      <c r="E50" s="66"/>
      <c r="F50" s="84">
        <f>+F48+F43</f>
        <v>0</v>
      </c>
      <c r="G50" s="66"/>
      <c r="H50" s="84">
        <f>+H48+H43</f>
        <v>0</v>
      </c>
      <c r="I50" s="66"/>
      <c r="J50" s="84">
        <f>+J48+J43</f>
        <v>4701.53</v>
      </c>
      <c r="K50" s="66"/>
      <c r="L50" s="84">
        <f>+L48+L43</f>
        <v>0</v>
      </c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1:26" ht="12.75" customHeight="1" x14ac:dyDescent="0.25">
      <c r="A51" s="28"/>
      <c r="B51" s="86"/>
      <c r="C51" s="86"/>
      <c r="D51" s="86"/>
      <c r="E51" s="86"/>
      <c r="F51" s="86"/>
      <c r="G51" s="86"/>
      <c r="H51" s="86"/>
      <c r="I51" s="86"/>
      <c r="J51" s="71" t="str">
        <f>IF(B50+D50+F50+H50-J50=0," ","error")</f>
        <v xml:space="preserve"> </v>
      </c>
      <c r="K51" s="87"/>
      <c r="L51" s="4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9.5" customHeight="1" x14ac:dyDescent="0.25">
      <c r="A52" s="30" t="s">
        <v>116</v>
      </c>
      <c r="B52" s="88">
        <f>+B28-B50</f>
        <v>1165.3800000000001</v>
      </c>
      <c r="C52" s="89"/>
      <c r="D52" s="88">
        <f>+D28-D50</f>
        <v>0</v>
      </c>
      <c r="E52" s="89"/>
      <c r="F52" s="88">
        <f>+F28-F50</f>
        <v>0</v>
      </c>
      <c r="G52" s="89"/>
      <c r="H52" s="88">
        <f>+H28-H50</f>
        <v>0</v>
      </c>
      <c r="I52" s="89"/>
      <c r="J52" s="90">
        <f>IF((B52+D52+F52+H52)=(+J28-J50),H52+F52+D52+B52,"Cross Add Error")</f>
        <v>1165.3800000000001</v>
      </c>
      <c r="K52" s="91"/>
      <c r="L52" s="88">
        <f>+L28-L50</f>
        <v>0</v>
      </c>
      <c r="M52" s="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 customHeight="1" x14ac:dyDescent="0.25">
      <c r="A53" s="30"/>
      <c r="B53" s="92"/>
      <c r="C53" s="89"/>
      <c r="D53" s="92"/>
      <c r="E53" s="89"/>
      <c r="F53" s="92"/>
      <c r="G53" s="89"/>
      <c r="H53" s="92"/>
      <c r="I53" s="89"/>
      <c r="J53" s="92"/>
      <c r="K53" s="91"/>
      <c r="L53" s="92"/>
      <c r="M53" s="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9.5" customHeight="1" x14ac:dyDescent="0.25">
      <c r="A54" s="32" t="s">
        <v>117</v>
      </c>
      <c r="B54" s="93"/>
      <c r="C54" s="89"/>
      <c r="D54" s="93"/>
      <c r="E54" s="89"/>
      <c r="F54" s="93"/>
      <c r="G54" s="89"/>
      <c r="H54" s="93"/>
      <c r="I54" s="89"/>
      <c r="J54" s="94">
        <f>IF(H54+F54+D54+B54=0,0,"Transfer error")</f>
        <v>0</v>
      </c>
      <c r="K54" s="91"/>
      <c r="L54" s="93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 customHeight="1" x14ac:dyDescent="0.25">
      <c r="A55" s="35"/>
      <c r="B55" s="92"/>
      <c r="C55" s="89"/>
      <c r="D55" s="92"/>
      <c r="E55" s="89"/>
      <c r="F55" s="92"/>
      <c r="G55" s="89"/>
      <c r="H55" s="92"/>
      <c r="I55" s="89"/>
      <c r="J55" s="95"/>
      <c r="K55" s="91"/>
      <c r="L55" s="92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9.25" customHeight="1" x14ac:dyDescent="0.25">
      <c r="A56" s="24" t="s">
        <v>118</v>
      </c>
      <c r="B56" s="96">
        <f>+B52+B54</f>
        <v>1165.3800000000001</v>
      </c>
      <c r="C56" s="89"/>
      <c r="D56" s="96">
        <f>+D52+D54</f>
        <v>0</v>
      </c>
      <c r="E56" s="89"/>
      <c r="F56" s="96">
        <f>+F52+F54</f>
        <v>0</v>
      </c>
      <c r="G56" s="89"/>
      <c r="H56" s="96">
        <f>+H52+H54</f>
        <v>0</v>
      </c>
      <c r="I56" s="89"/>
      <c r="J56" s="96">
        <f>+J52+J54</f>
        <v>1165.3800000000001</v>
      </c>
      <c r="K56" s="91"/>
      <c r="L56" s="96">
        <f>+L52+L54</f>
        <v>0</v>
      </c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2.75" customHeight="1" x14ac:dyDescent="0.25">
      <c r="A57" s="28"/>
      <c r="B57" s="48"/>
      <c r="C57" s="28"/>
      <c r="D57" s="28"/>
      <c r="E57" s="28"/>
      <c r="F57" s="28"/>
      <c r="G57" s="28"/>
      <c r="H57" s="28"/>
      <c r="I57" s="28"/>
      <c r="J57" s="71" t="str">
        <f>IF(B56+D56+H56-J56=0," ","error")</f>
        <v xml:space="preserve"> </v>
      </c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2.75" customHeight="1" x14ac:dyDescent="0.25">
      <c r="A58" s="28"/>
      <c r="B58" s="4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2.75" customHeight="1" x14ac:dyDescent="0.25">
      <c r="A59" s="28"/>
      <c r="B59" s="4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2.75" customHeight="1" x14ac:dyDescent="0.25">
      <c r="A60" s="28"/>
      <c r="B60" s="4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2.75" customHeight="1" x14ac:dyDescent="0.25">
      <c r="A61" s="28"/>
      <c r="B61" s="4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2.75" customHeight="1" x14ac:dyDescent="0.25">
      <c r="A62" s="28"/>
      <c r="B62" s="4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2.75" customHeight="1" x14ac:dyDescent="0.25">
      <c r="A63" s="28"/>
      <c r="B63" s="4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2.75" customHeight="1" x14ac:dyDescent="0.25">
      <c r="A64" s="28"/>
      <c r="B64" s="4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2.75" customHeight="1" x14ac:dyDescent="0.25">
      <c r="A65" s="28"/>
      <c r="B65" s="4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 customHeight="1" x14ac:dyDescent="0.25">
      <c r="A66" s="28"/>
      <c r="B66" s="4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 customHeight="1" x14ac:dyDescent="0.25">
      <c r="A67" s="28"/>
      <c r="B67" s="4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 customHeight="1" x14ac:dyDescent="0.25">
      <c r="A68" s="28"/>
      <c r="B68" s="4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 customHeight="1" x14ac:dyDescent="0.25">
      <c r="A69" s="28"/>
      <c r="B69" s="4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 customHeight="1" x14ac:dyDescent="0.25">
      <c r="A70" s="28"/>
      <c r="B70" s="4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 customHeight="1" x14ac:dyDescent="0.25">
      <c r="A71" s="28"/>
      <c r="B71" s="4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 customHeight="1" x14ac:dyDescent="0.25">
      <c r="A72" s="28"/>
      <c r="B72" s="4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4.25" customHeight="1" x14ac:dyDescent="0.25">
      <c r="A73" s="28"/>
      <c r="B73" s="4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4.25" customHeight="1" x14ac:dyDescent="0.25">
      <c r="A74" s="28"/>
      <c r="B74" s="4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4.25" customHeight="1" x14ac:dyDescent="0.25">
      <c r="A75" s="28"/>
      <c r="B75" s="4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4.25" customHeight="1" x14ac:dyDescent="0.25">
      <c r="A76" s="28"/>
      <c r="B76" s="4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4.25" customHeight="1" x14ac:dyDescent="0.25">
      <c r="A77" s="28"/>
      <c r="B77" s="4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4.25" customHeight="1" x14ac:dyDescent="0.25">
      <c r="A78" s="28"/>
      <c r="B78" s="4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4.25" customHeight="1" x14ac:dyDescent="0.25">
      <c r="A79" s="28"/>
      <c r="B79" s="4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4.25" customHeight="1" x14ac:dyDescent="0.25">
      <c r="A80" s="28"/>
      <c r="B80" s="4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4.25" customHeight="1" x14ac:dyDescent="0.25">
      <c r="A81" s="28"/>
      <c r="B81" s="4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4.25" customHeight="1" x14ac:dyDescent="0.25">
      <c r="A82" s="28"/>
      <c r="B82" s="4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4.25" customHeight="1" x14ac:dyDescent="0.25">
      <c r="A83" s="28"/>
      <c r="B83" s="4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4.25" customHeight="1" x14ac:dyDescent="0.25">
      <c r="A84" s="28"/>
      <c r="B84" s="4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4.25" customHeight="1" x14ac:dyDescent="0.25">
      <c r="A85" s="28"/>
      <c r="B85" s="4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4.25" customHeight="1" x14ac:dyDescent="0.25">
      <c r="A86" s="28"/>
      <c r="B86" s="4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4.25" customHeight="1" x14ac:dyDescent="0.25">
      <c r="A87" s="28"/>
      <c r="B87" s="4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4.25" customHeight="1" x14ac:dyDescent="0.25">
      <c r="A88" s="28"/>
      <c r="B88" s="4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4.25" customHeight="1" x14ac:dyDescent="0.25">
      <c r="A89" s="28"/>
      <c r="B89" s="4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4.25" customHeight="1" x14ac:dyDescent="0.25">
      <c r="A90" s="28"/>
      <c r="B90" s="4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4.25" customHeight="1" x14ac:dyDescent="0.25">
      <c r="A91" s="28"/>
      <c r="B91" s="4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4.25" customHeight="1" x14ac:dyDescent="0.25">
      <c r="A92" s="28"/>
      <c r="B92" s="4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4.25" customHeight="1" x14ac:dyDescent="0.25">
      <c r="A93" s="28"/>
      <c r="B93" s="4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4.25" customHeight="1" x14ac:dyDescent="0.25">
      <c r="A94" s="28"/>
      <c r="B94" s="4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4.25" customHeight="1" x14ac:dyDescent="0.25">
      <c r="A95" s="28"/>
      <c r="B95" s="4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4.25" customHeight="1" x14ac:dyDescent="0.25">
      <c r="A96" s="28"/>
      <c r="B96" s="4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4.25" customHeight="1" x14ac:dyDescent="0.25">
      <c r="A97" s="28"/>
      <c r="B97" s="4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4.25" customHeight="1" x14ac:dyDescent="0.25">
      <c r="A98" s="28"/>
      <c r="B98" s="4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4.25" customHeight="1" x14ac:dyDescent="0.25">
      <c r="A99" s="28"/>
      <c r="B99" s="4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4.25" customHeight="1" x14ac:dyDescent="0.25">
      <c r="A100" s="28"/>
      <c r="B100" s="4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4.25" customHeight="1" x14ac:dyDescent="0.25">
      <c r="A101" s="28"/>
      <c r="B101" s="4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4.25" customHeight="1" x14ac:dyDescent="0.25">
      <c r="A102" s="28"/>
      <c r="B102" s="4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4.25" customHeight="1" x14ac:dyDescent="0.25">
      <c r="A103" s="28"/>
      <c r="B103" s="4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4.25" customHeight="1" x14ac:dyDescent="0.25">
      <c r="A104" s="28"/>
      <c r="B104" s="4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4.25" customHeight="1" x14ac:dyDescent="0.25">
      <c r="A105" s="28"/>
      <c r="B105" s="4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4.25" customHeight="1" x14ac:dyDescent="0.25">
      <c r="A106" s="28"/>
      <c r="B106" s="4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4.25" customHeight="1" x14ac:dyDescent="0.25">
      <c r="A107" s="28"/>
      <c r="B107" s="4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4.25" customHeight="1" x14ac:dyDescent="0.25">
      <c r="A108" s="28"/>
      <c r="B108" s="4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4.25" customHeight="1" x14ac:dyDescent="0.25">
      <c r="A109" s="28"/>
      <c r="B109" s="4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4.25" customHeight="1" x14ac:dyDescent="0.25">
      <c r="A110" s="28"/>
      <c r="B110" s="4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4.25" customHeight="1" x14ac:dyDescent="0.25">
      <c r="A111" s="28"/>
      <c r="B111" s="4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4.25" customHeight="1" x14ac:dyDescent="0.25">
      <c r="A112" s="28"/>
      <c r="B112" s="4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4.25" customHeight="1" x14ac:dyDescent="0.25">
      <c r="A113" s="28"/>
      <c r="B113" s="4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4.25" customHeight="1" x14ac:dyDescent="0.25">
      <c r="A114" s="28"/>
      <c r="B114" s="4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4.25" customHeight="1" x14ac:dyDescent="0.25">
      <c r="A115" s="28"/>
      <c r="B115" s="4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4.25" customHeight="1" x14ac:dyDescent="0.25">
      <c r="A116" s="28"/>
      <c r="B116" s="4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4.25" customHeight="1" x14ac:dyDescent="0.25">
      <c r="A117" s="28"/>
      <c r="B117" s="4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4.25" customHeight="1" x14ac:dyDescent="0.25">
      <c r="A118" s="28"/>
      <c r="B118" s="4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4.25" customHeight="1" x14ac:dyDescent="0.25">
      <c r="A119" s="28"/>
      <c r="B119" s="4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4.25" customHeight="1" x14ac:dyDescent="0.25">
      <c r="A120" s="28"/>
      <c r="B120" s="4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4.25" customHeight="1" x14ac:dyDescent="0.25">
      <c r="A121" s="28"/>
      <c r="B121" s="4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4.25" customHeight="1" x14ac:dyDescent="0.25">
      <c r="A122" s="28"/>
      <c r="B122" s="4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4.25" customHeight="1" x14ac:dyDescent="0.25">
      <c r="A123" s="28"/>
      <c r="B123" s="4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4.25" customHeight="1" x14ac:dyDescent="0.25">
      <c r="A124" s="28"/>
      <c r="B124" s="4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4.25" customHeight="1" x14ac:dyDescent="0.25">
      <c r="A125" s="28"/>
      <c r="B125" s="4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4.25" customHeight="1" x14ac:dyDescent="0.25">
      <c r="A126" s="28"/>
      <c r="B126" s="4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4.25" customHeight="1" x14ac:dyDescent="0.25">
      <c r="A127" s="28"/>
      <c r="B127" s="4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4.25" customHeight="1" x14ac:dyDescent="0.25">
      <c r="A128" s="28"/>
      <c r="B128" s="4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4.25" customHeight="1" x14ac:dyDescent="0.25">
      <c r="A129" s="28"/>
      <c r="B129" s="4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4.25" customHeight="1" x14ac:dyDescent="0.25">
      <c r="A130" s="28"/>
      <c r="B130" s="4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4.25" customHeight="1" x14ac:dyDescent="0.25">
      <c r="A131" s="28"/>
      <c r="B131" s="4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4.25" customHeight="1" x14ac:dyDescent="0.25">
      <c r="A132" s="28"/>
      <c r="B132" s="4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4.25" customHeight="1" x14ac:dyDescent="0.25">
      <c r="A133" s="28"/>
      <c r="B133" s="4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4.25" customHeight="1" x14ac:dyDescent="0.25">
      <c r="A134" s="28"/>
      <c r="B134" s="4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4.25" customHeight="1" x14ac:dyDescent="0.25">
      <c r="A135" s="28"/>
      <c r="B135" s="4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4.25" customHeight="1" x14ac:dyDescent="0.25">
      <c r="A136" s="28"/>
      <c r="B136" s="4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4.25" customHeight="1" x14ac:dyDescent="0.25">
      <c r="A137" s="28"/>
      <c r="B137" s="4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4.25" customHeight="1" x14ac:dyDescent="0.25">
      <c r="A138" s="28"/>
      <c r="B138" s="4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4.25" customHeight="1" x14ac:dyDescent="0.25">
      <c r="A139" s="28"/>
      <c r="B139" s="4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4.25" customHeight="1" x14ac:dyDescent="0.25">
      <c r="A140" s="28"/>
      <c r="B140" s="4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4.25" customHeight="1" x14ac:dyDescent="0.25">
      <c r="A141" s="28"/>
      <c r="B141" s="4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4.25" customHeight="1" x14ac:dyDescent="0.25">
      <c r="A142" s="28"/>
      <c r="B142" s="4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4.25" customHeight="1" x14ac:dyDescent="0.25">
      <c r="A143" s="28"/>
      <c r="B143" s="4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4.25" customHeight="1" x14ac:dyDescent="0.25">
      <c r="A144" s="28"/>
      <c r="B144" s="4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4.25" customHeight="1" x14ac:dyDescent="0.25">
      <c r="A145" s="28"/>
      <c r="B145" s="4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4.25" customHeight="1" x14ac:dyDescent="0.25">
      <c r="A146" s="28"/>
      <c r="B146" s="4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4.25" customHeight="1" x14ac:dyDescent="0.25">
      <c r="A147" s="28"/>
      <c r="B147" s="4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4.25" customHeight="1" x14ac:dyDescent="0.25">
      <c r="A148" s="28"/>
      <c r="B148" s="4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4.25" customHeight="1" x14ac:dyDescent="0.25">
      <c r="A149" s="28"/>
      <c r="B149" s="4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4.25" customHeight="1" x14ac:dyDescent="0.25">
      <c r="A150" s="28"/>
      <c r="B150" s="4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4.25" customHeight="1" x14ac:dyDescent="0.25">
      <c r="A151" s="28"/>
      <c r="B151" s="4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4.25" customHeight="1" x14ac:dyDescent="0.25">
      <c r="A152" s="28"/>
      <c r="B152" s="4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4.25" customHeight="1" x14ac:dyDescent="0.25">
      <c r="A153" s="28"/>
      <c r="B153" s="4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4.25" customHeight="1" x14ac:dyDescent="0.25">
      <c r="A154" s="28"/>
      <c r="B154" s="4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4.25" customHeight="1" x14ac:dyDescent="0.25">
      <c r="A155" s="28"/>
      <c r="B155" s="4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4.25" customHeight="1" x14ac:dyDescent="0.25">
      <c r="A156" s="28"/>
      <c r="B156" s="4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4.25" customHeight="1" x14ac:dyDescent="0.25">
      <c r="A157" s="28"/>
      <c r="B157" s="4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4.25" customHeight="1" x14ac:dyDescent="0.25">
      <c r="A158" s="28"/>
      <c r="B158" s="4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4.25" customHeight="1" x14ac:dyDescent="0.25">
      <c r="A159" s="28"/>
      <c r="B159" s="4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4.25" customHeight="1" x14ac:dyDescent="0.25">
      <c r="A160" s="28"/>
      <c r="B160" s="4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4.25" customHeight="1" x14ac:dyDescent="0.25">
      <c r="A161" s="28"/>
      <c r="B161" s="4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4.25" customHeight="1" x14ac:dyDescent="0.25">
      <c r="A162" s="28"/>
      <c r="B162" s="4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4.25" customHeight="1" x14ac:dyDescent="0.25">
      <c r="A163" s="28"/>
      <c r="B163" s="4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4.25" customHeight="1" x14ac:dyDescent="0.25">
      <c r="A164" s="28"/>
      <c r="B164" s="4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4.25" customHeight="1" x14ac:dyDescent="0.25">
      <c r="A165" s="28"/>
      <c r="B165" s="4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4.25" customHeight="1" x14ac:dyDescent="0.25">
      <c r="A166" s="28"/>
      <c r="B166" s="4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4.25" customHeight="1" x14ac:dyDescent="0.25">
      <c r="A167" s="28"/>
      <c r="B167" s="4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4.25" customHeight="1" x14ac:dyDescent="0.25">
      <c r="A168" s="28"/>
      <c r="B168" s="4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4.25" customHeight="1" x14ac:dyDescent="0.25">
      <c r="A169" s="28"/>
      <c r="B169" s="4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4.25" customHeight="1" x14ac:dyDescent="0.25">
      <c r="A170" s="28"/>
      <c r="B170" s="4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4.25" customHeight="1" x14ac:dyDescent="0.25">
      <c r="A171" s="28"/>
      <c r="B171" s="4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4.25" customHeight="1" x14ac:dyDescent="0.25">
      <c r="A172" s="28"/>
      <c r="B172" s="4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4.25" customHeight="1" x14ac:dyDescent="0.25">
      <c r="A173" s="28"/>
      <c r="B173" s="4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4.25" customHeight="1" x14ac:dyDescent="0.25">
      <c r="A174" s="28"/>
      <c r="B174" s="4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4.25" customHeight="1" x14ac:dyDescent="0.25">
      <c r="A175" s="28"/>
      <c r="B175" s="4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4.25" customHeight="1" x14ac:dyDescent="0.25">
      <c r="A176" s="28"/>
      <c r="B176" s="4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4.25" customHeight="1" x14ac:dyDescent="0.25">
      <c r="A177" s="28"/>
      <c r="B177" s="4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4.25" customHeight="1" x14ac:dyDescent="0.25">
      <c r="A178" s="28"/>
      <c r="B178" s="4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4.25" customHeight="1" x14ac:dyDescent="0.25">
      <c r="A179" s="28"/>
      <c r="B179" s="4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4.25" customHeight="1" x14ac:dyDescent="0.25">
      <c r="A180" s="28"/>
      <c r="B180" s="4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4.25" customHeight="1" x14ac:dyDescent="0.25">
      <c r="A181" s="28"/>
      <c r="B181" s="4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4.25" customHeight="1" x14ac:dyDescent="0.25">
      <c r="A182" s="28"/>
      <c r="B182" s="4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4.25" customHeight="1" x14ac:dyDescent="0.25">
      <c r="A183" s="28"/>
      <c r="B183" s="4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4.25" customHeight="1" x14ac:dyDescent="0.25">
      <c r="A184" s="28"/>
      <c r="B184" s="4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4.25" customHeight="1" x14ac:dyDescent="0.25">
      <c r="A185" s="28"/>
      <c r="B185" s="4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4.25" customHeight="1" x14ac:dyDescent="0.25">
      <c r="A186" s="28"/>
      <c r="B186" s="4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4.25" customHeight="1" x14ac:dyDescent="0.25">
      <c r="A187" s="28"/>
      <c r="B187" s="4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4.25" customHeight="1" x14ac:dyDescent="0.25">
      <c r="A188" s="28"/>
      <c r="B188" s="4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4.25" customHeight="1" x14ac:dyDescent="0.25">
      <c r="A189" s="28"/>
      <c r="B189" s="4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4.25" customHeight="1" x14ac:dyDescent="0.25">
      <c r="A190" s="28"/>
      <c r="B190" s="4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4.25" customHeight="1" x14ac:dyDescent="0.25">
      <c r="A191" s="28"/>
      <c r="B191" s="4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4.25" customHeight="1" x14ac:dyDescent="0.25">
      <c r="A192" s="28"/>
      <c r="B192" s="4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4.25" customHeight="1" x14ac:dyDescent="0.25">
      <c r="A193" s="28"/>
      <c r="B193" s="4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4.25" customHeight="1" x14ac:dyDescent="0.25">
      <c r="A194" s="28"/>
      <c r="B194" s="4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4.25" customHeight="1" x14ac:dyDescent="0.25">
      <c r="A195" s="28"/>
      <c r="B195" s="4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4.25" customHeight="1" x14ac:dyDescent="0.25">
      <c r="A196" s="28"/>
      <c r="B196" s="4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4.25" customHeight="1" x14ac:dyDescent="0.25">
      <c r="A197" s="28"/>
      <c r="B197" s="4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4.25" customHeight="1" x14ac:dyDescent="0.25">
      <c r="A198" s="28"/>
      <c r="B198" s="4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4.25" customHeight="1" x14ac:dyDescent="0.25">
      <c r="A199" s="28"/>
      <c r="B199" s="4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4.25" customHeight="1" x14ac:dyDescent="0.25">
      <c r="A200" s="28"/>
      <c r="B200" s="4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4.25" customHeight="1" x14ac:dyDescent="0.25">
      <c r="A201" s="28"/>
      <c r="B201" s="4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4.25" customHeight="1" x14ac:dyDescent="0.25">
      <c r="A202" s="28"/>
      <c r="B202" s="4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4.25" customHeight="1" x14ac:dyDescent="0.25">
      <c r="A203" s="28"/>
      <c r="B203" s="4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4.25" customHeight="1" x14ac:dyDescent="0.25">
      <c r="A204" s="28"/>
      <c r="B204" s="4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4.25" customHeight="1" x14ac:dyDescent="0.25">
      <c r="A205" s="28"/>
      <c r="B205" s="4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4.25" customHeight="1" x14ac:dyDescent="0.25">
      <c r="A206" s="28"/>
      <c r="B206" s="4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4.25" customHeight="1" x14ac:dyDescent="0.25">
      <c r="A207" s="28"/>
      <c r="B207" s="4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4.25" customHeight="1" x14ac:dyDescent="0.25">
      <c r="A208" s="28"/>
      <c r="B208" s="4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4.25" customHeight="1" x14ac:dyDescent="0.25">
      <c r="A209" s="28"/>
      <c r="B209" s="4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4.25" customHeight="1" x14ac:dyDescent="0.25">
      <c r="A210" s="28"/>
      <c r="B210" s="4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4.25" customHeight="1" x14ac:dyDescent="0.25">
      <c r="A211" s="28"/>
      <c r="B211" s="4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4.25" customHeight="1" x14ac:dyDescent="0.25">
      <c r="A212" s="28"/>
      <c r="B212" s="4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4.25" customHeight="1" x14ac:dyDescent="0.25">
      <c r="A213" s="28"/>
      <c r="B213" s="4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4.25" customHeight="1" x14ac:dyDescent="0.25">
      <c r="A214" s="28"/>
      <c r="B214" s="4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4.25" customHeight="1" x14ac:dyDescent="0.25">
      <c r="A215" s="28"/>
      <c r="B215" s="4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4.25" customHeight="1" x14ac:dyDescent="0.25">
      <c r="A216" s="28"/>
      <c r="B216" s="4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4.25" customHeight="1" x14ac:dyDescent="0.25">
      <c r="A217" s="28"/>
      <c r="B217" s="4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4.25" customHeight="1" x14ac:dyDescent="0.25">
      <c r="A218" s="28"/>
      <c r="B218" s="4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4.25" customHeight="1" x14ac:dyDescent="0.25">
      <c r="A219" s="28"/>
      <c r="B219" s="4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4.25" customHeight="1" x14ac:dyDescent="0.25">
      <c r="A220" s="28"/>
      <c r="B220" s="4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4.25" customHeight="1" x14ac:dyDescent="0.25">
      <c r="A221" s="28"/>
      <c r="B221" s="4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4.25" customHeight="1" x14ac:dyDescent="0.25">
      <c r="A222" s="28"/>
      <c r="B222" s="4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4.25" customHeight="1" x14ac:dyDescent="0.25">
      <c r="A223" s="28"/>
      <c r="B223" s="4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4.25" customHeight="1" x14ac:dyDescent="0.25">
      <c r="A224" s="28"/>
      <c r="B224" s="4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4.25" customHeight="1" x14ac:dyDescent="0.25">
      <c r="A225" s="28"/>
      <c r="B225" s="4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4.25" customHeight="1" x14ac:dyDescent="0.25">
      <c r="A226" s="28"/>
      <c r="B226" s="4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4.25" customHeight="1" x14ac:dyDescent="0.25">
      <c r="A227" s="28"/>
      <c r="B227" s="4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4.25" customHeight="1" x14ac:dyDescent="0.25">
      <c r="A228" s="28"/>
      <c r="B228" s="4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4.25" customHeight="1" x14ac:dyDescent="0.25">
      <c r="A229" s="28"/>
      <c r="B229" s="4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4.25" customHeight="1" x14ac:dyDescent="0.25">
      <c r="A230" s="28"/>
      <c r="B230" s="4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4.25" customHeight="1" x14ac:dyDescent="0.25">
      <c r="A231" s="28"/>
      <c r="B231" s="4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4.25" customHeight="1" x14ac:dyDescent="0.25">
      <c r="A232" s="28"/>
      <c r="B232" s="4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4.25" customHeight="1" x14ac:dyDescent="0.25">
      <c r="A233" s="28"/>
      <c r="B233" s="4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4.25" customHeight="1" x14ac:dyDescent="0.25">
      <c r="A234" s="28"/>
      <c r="B234" s="4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4.25" customHeight="1" x14ac:dyDescent="0.25">
      <c r="A235" s="28"/>
      <c r="B235" s="4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4.25" customHeight="1" x14ac:dyDescent="0.25">
      <c r="A236" s="28"/>
      <c r="B236" s="4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4.25" customHeight="1" x14ac:dyDescent="0.25">
      <c r="A237" s="28"/>
      <c r="B237" s="4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4.25" customHeight="1" x14ac:dyDescent="0.25">
      <c r="A238" s="28"/>
      <c r="B238" s="4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4.25" customHeight="1" x14ac:dyDescent="0.25">
      <c r="A239" s="28"/>
      <c r="B239" s="4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4.25" customHeight="1" x14ac:dyDescent="0.25">
      <c r="A240" s="28"/>
      <c r="B240" s="4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4.25" customHeight="1" x14ac:dyDescent="0.25">
      <c r="A241" s="28"/>
      <c r="B241" s="4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4.25" customHeight="1" x14ac:dyDescent="0.25">
      <c r="A242" s="28"/>
      <c r="B242" s="4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4.25" customHeight="1" x14ac:dyDescent="0.25">
      <c r="A243" s="28"/>
      <c r="B243" s="4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4.25" customHeight="1" x14ac:dyDescent="0.25">
      <c r="A244" s="28"/>
      <c r="B244" s="4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4.25" customHeight="1" x14ac:dyDescent="0.25">
      <c r="A245" s="28"/>
      <c r="B245" s="4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4.25" customHeight="1" x14ac:dyDescent="0.25">
      <c r="A246" s="28"/>
      <c r="B246" s="4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4.25" customHeight="1" x14ac:dyDescent="0.25">
      <c r="A247" s="28"/>
      <c r="B247" s="4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4.25" customHeight="1" x14ac:dyDescent="0.25">
      <c r="A248" s="28"/>
      <c r="B248" s="4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4.25" customHeight="1" x14ac:dyDescent="0.25">
      <c r="A249" s="28"/>
      <c r="B249" s="4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4.25" customHeight="1" x14ac:dyDescent="0.25">
      <c r="A250" s="28"/>
      <c r="B250" s="4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4.25" customHeight="1" x14ac:dyDescent="0.25">
      <c r="A251" s="28"/>
      <c r="B251" s="4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4.25" customHeight="1" x14ac:dyDescent="0.25">
      <c r="A252" s="28"/>
      <c r="B252" s="4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4.25" customHeight="1" x14ac:dyDescent="0.25">
      <c r="A253" s="28"/>
      <c r="B253" s="4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4.25" customHeight="1" x14ac:dyDescent="0.25">
      <c r="A254" s="28"/>
      <c r="B254" s="4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4.25" customHeight="1" x14ac:dyDescent="0.25">
      <c r="A255" s="28"/>
      <c r="B255" s="4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4.25" customHeight="1" x14ac:dyDescent="0.25">
      <c r="A256" s="28"/>
      <c r="B256" s="4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4.25" customHeight="1" x14ac:dyDescent="0.25">
      <c r="A257" s="28"/>
      <c r="B257" s="4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2.75" customHeight="1" x14ac:dyDescent="0.25">
      <c r="A258" s="28"/>
      <c r="B258" s="4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2.75" customHeight="1" x14ac:dyDescent="0.25">
      <c r="A259" s="28"/>
      <c r="B259" s="4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2.75" customHeight="1" x14ac:dyDescent="0.25">
      <c r="A260" s="28"/>
      <c r="B260" s="4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2.75" customHeight="1" x14ac:dyDescent="0.25">
      <c r="A261" s="28"/>
      <c r="B261" s="4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2.75" customHeight="1" x14ac:dyDescent="0.25">
      <c r="A262" s="28"/>
      <c r="B262" s="4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2.75" customHeight="1" x14ac:dyDescent="0.25">
      <c r="A263" s="28"/>
      <c r="B263" s="4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2.75" customHeight="1" x14ac:dyDescent="0.25">
      <c r="A264" s="28"/>
      <c r="B264" s="4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2.75" customHeight="1" x14ac:dyDescent="0.25">
      <c r="A265" s="28"/>
      <c r="B265" s="4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2.75" customHeight="1" x14ac:dyDescent="0.25">
      <c r="A266" s="28"/>
      <c r="B266" s="4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2.75" customHeight="1" x14ac:dyDescent="0.25">
      <c r="A267" s="28"/>
      <c r="B267" s="4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2.75" customHeight="1" x14ac:dyDescent="0.25">
      <c r="A268" s="28"/>
      <c r="B268" s="4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2.75" customHeight="1" x14ac:dyDescent="0.25">
      <c r="A269" s="28"/>
      <c r="B269" s="4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2.75" customHeight="1" x14ac:dyDescent="0.25">
      <c r="A270" s="28"/>
      <c r="B270" s="4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2.75" customHeight="1" x14ac:dyDescent="0.25">
      <c r="A271" s="28"/>
      <c r="B271" s="4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2.75" customHeight="1" x14ac:dyDescent="0.25">
      <c r="A272" s="28"/>
      <c r="B272" s="4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2.75" customHeight="1" x14ac:dyDescent="0.25">
      <c r="A273" s="28"/>
      <c r="B273" s="4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2.75" customHeight="1" x14ac:dyDescent="0.25">
      <c r="A274" s="28"/>
      <c r="B274" s="4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2.75" customHeight="1" x14ac:dyDescent="0.25">
      <c r="A275" s="28"/>
      <c r="B275" s="4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2.75" customHeight="1" x14ac:dyDescent="0.25">
      <c r="A276" s="28"/>
      <c r="B276" s="4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2.75" customHeight="1" x14ac:dyDescent="0.25">
      <c r="A277" s="28"/>
      <c r="B277" s="4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2.75" customHeight="1" x14ac:dyDescent="0.25">
      <c r="A278" s="28"/>
      <c r="B278" s="4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2.75" customHeight="1" x14ac:dyDescent="0.25">
      <c r="A279" s="28"/>
      <c r="B279" s="4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2.75" customHeight="1" x14ac:dyDescent="0.25">
      <c r="A280" s="28"/>
      <c r="B280" s="4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2.75" customHeight="1" x14ac:dyDescent="0.25">
      <c r="A281" s="28"/>
      <c r="B281" s="4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2.75" customHeight="1" x14ac:dyDescent="0.25">
      <c r="A282" s="28"/>
      <c r="B282" s="4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2.75" customHeight="1" x14ac:dyDescent="0.25">
      <c r="A283" s="28"/>
      <c r="B283" s="4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2.75" customHeight="1" x14ac:dyDescent="0.25">
      <c r="A284" s="28"/>
      <c r="B284" s="4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2.75" customHeight="1" x14ac:dyDescent="0.25">
      <c r="A285" s="28"/>
      <c r="B285" s="4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2.75" customHeight="1" x14ac:dyDescent="0.25">
      <c r="A286" s="28"/>
      <c r="B286" s="4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2.75" customHeight="1" x14ac:dyDescent="0.25">
      <c r="A287" s="28"/>
      <c r="B287" s="4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2.75" customHeight="1" x14ac:dyDescent="0.25">
      <c r="A288" s="28"/>
      <c r="B288" s="4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2.75" customHeight="1" x14ac:dyDescent="0.25">
      <c r="A289" s="28"/>
      <c r="B289" s="4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2.75" customHeight="1" x14ac:dyDescent="0.25">
      <c r="A290" s="28"/>
      <c r="B290" s="4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2.75" customHeight="1" x14ac:dyDescent="0.25">
      <c r="A291" s="28"/>
      <c r="B291" s="4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2.75" customHeight="1" x14ac:dyDescent="0.25">
      <c r="A292" s="28"/>
      <c r="B292" s="4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2.75" customHeight="1" x14ac:dyDescent="0.25">
      <c r="A293" s="28"/>
      <c r="B293" s="4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2.75" customHeight="1" x14ac:dyDescent="0.25">
      <c r="A294" s="28"/>
      <c r="B294" s="4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2.75" customHeight="1" x14ac:dyDescent="0.25">
      <c r="A295" s="28"/>
      <c r="B295" s="4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2.75" customHeight="1" x14ac:dyDescent="0.25">
      <c r="A296" s="28"/>
      <c r="B296" s="4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2.75" customHeight="1" x14ac:dyDescent="0.25">
      <c r="A297" s="28"/>
      <c r="B297" s="4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2.75" customHeight="1" x14ac:dyDescent="0.25">
      <c r="A298" s="28"/>
      <c r="B298" s="4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2.75" customHeight="1" x14ac:dyDescent="0.25">
      <c r="A299" s="28"/>
      <c r="B299" s="4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2.75" customHeight="1" x14ac:dyDescent="0.25">
      <c r="A300" s="28"/>
      <c r="B300" s="4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2.75" customHeight="1" x14ac:dyDescent="0.25">
      <c r="A301" s="28"/>
      <c r="B301" s="4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2.75" customHeight="1" x14ac:dyDescent="0.25">
      <c r="A302" s="28"/>
      <c r="B302" s="4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2.75" customHeight="1" x14ac:dyDescent="0.25">
      <c r="A303" s="28"/>
      <c r="B303" s="4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2.75" customHeight="1" x14ac:dyDescent="0.25">
      <c r="A304" s="28"/>
      <c r="B304" s="4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2.75" customHeight="1" x14ac:dyDescent="0.25">
      <c r="A305" s="28"/>
      <c r="B305" s="4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2.75" customHeight="1" x14ac:dyDescent="0.25">
      <c r="A306" s="28"/>
      <c r="B306" s="4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2.75" customHeight="1" x14ac:dyDescent="0.25">
      <c r="A307" s="28"/>
      <c r="B307" s="4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2.75" customHeight="1" x14ac:dyDescent="0.25">
      <c r="A308" s="28"/>
      <c r="B308" s="4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2.75" customHeight="1" x14ac:dyDescent="0.25">
      <c r="A309" s="28"/>
      <c r="B309" s="4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2.75" customHeight="1" x14ac:dyDescent="0.25">
      <c r="A310" s="28"/>
      <c r="B310" s="4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2.75" customHeight="1" x14ac:dyDescent="0.25">
      <c r="A311" s="28"/>
      <c r="B311" s="4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2.75" customHeight="1" x14ac:dyDescent="0.25">
      <c r="A312" s="28"/>
      <c r="B312" s="4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2.75" customHeight="1" x14ac:dyDescent="0.25">
      <c r="A313" s="28"/>
      <c r="B313" s="4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2.75" customHeight="1" x14ac:dyDescent="0.25">
      <c r="A314" s="28"/>
      <c r="B314" s="4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2.75" customHeight="1" x14ac:dyDescent="0.25">
      <c r="A315" s="28"/>
      <c r="B315" s="4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2.75" customHeight="1" x14ac:dyDescent="0.25">
      <c r="A316" s="28"/>
      <c r="B316" s="4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2.75" customHeight="1" x14ac:dyDescent="0.25">
      <c r="A317" s="28"/>
      <c r="B317" s="4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2.75" customHeight="1" x14ac:dyDescent="0.25">
      <c r="A318" s="28"/>
      <c r="B318" s="4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2.75" customHeight="1" x14ac:dyDescent="0.25">
      <c r="A319" s="28"/>
      <c r="B319" s="4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2.75" customHeight="1" x14ac:dyDescent="0.25">
      <c r="A320" s="28"/>
      <c r="B320" s="4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2.75" customHeight="1" x14ac:dyDescent="0.25">
      <c r="A321" s="28"/>
      <c r="B321" s="4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2.75" customHeight="1" x14ac:dyDescent="0.25">
      <c r="A322" s="28"/>
      <c r="B322" s="4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2.75" customHeight="1" x14ac:dyDescent="0.25">
      <c r="A323" s="28"/>
      <c r="B323" s="4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2.75" customHeight="1" x14ac:dyDescent="0.25">
      <c r="A324" s="28"/>
      <c r="B324" s="4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2.75" customHeight="1" x14ac:dyDescent="0.25">
      <c r="A325" s="28"/>
      <c r="B325" s="4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2.75" customHeight="1" x14ac:dyDescent="0.25">
      <c r="A326" s="28"/>
      <c r="B326" s="4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2.75" customHeight="1" x14ac:dyDescent="0.25">
      <c r="A327" s="28"/>
      <c r="B327" s="4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2.75" customHeight="1" x14ac:dyDescent="0.25">
      <c r="A328" s="28"/>
      <c r="B328" s="4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2.75" customHeight="1" x14ac:dyDescent="0.25">
      <c r="A329" s="28"/>
      <c r="B329" s="4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2.75" customHeight="1" x14ac:dyDescent="0.25">
      <c r="A330" s="28"/>
      <c r="B330" s="4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2.75" customHeight="1" x14ac:dyDescent="0.25">
      <c r="A331" s="28"/>
      <c r="B331" s="4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2.75" customHeight="1" x14ac:dyDescent="0.25">
      <c r="A332" s="28"/>
      <c r="B332" s="4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2.75" customHeight="1" x14ac:dyDescent="0.25">
      <c r="A333" s="28"/>
      <c r="B333" s="4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2.75" customHeight="1" x14ac:dyDescent="0.25">
      <c r="A334" s="28"/>
      <c r="B334" s="4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2.75" customHeight="1" x14ac:dyDescent="0.25">
      <c r="A335" s="28"/>
      <c r="B335" s="4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2.75" customHeight="1" x14ac:dyDescent="0.25">
      <c r="A336" s="28"/>
      <c r="B336" s="4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2.75" customHeight="1" x14ac:dyDescent="0.25">
      <c r="A337" s="28"/>
      <c r="B337" s="4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2.75" customHeight="1" x14ac:dyDescent="0.25">
      <c r="A338" s="28"/>
      <c r="B338" s="4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2.75" customHeight="1" x14ac:dyDescent="0.25">
      <c r="A339" s="28"/>
      <c r="B339" s="4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2.75" customHeight="1" x14ac:dyDescent="0.25">
      <c r="A340" s="28"/>
      <c r="B340" s="4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2.75" customHeight="1" x14ac:dyDescent="0.25">
      <c r="A341" s="28"/>
      <c r="B341" s="4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2.75" customHeight="1" x14ac:dyDescent="0.25">
      <c r="A342" s="28"/>
      <c r="B342" s="4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2.75" customHeight="1" x14ac:dyDescent="0.25">
      <c r="A343" s="28"/>
      <c r="B343" s="4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2.75" customHeight="1" x14ac:dyDescent="0.25">
      <c r="A344" s="28"/>
      <c r="B344" s="4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2.75" customHeight="1" x14ac:dyDescent="0.25">
      <c r="A345" s="28"/>
      <c r="B345" s="4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2.75" customHeight="1" x14ac:dyDescent="0.25">
      <c r="A346" s="28"/>
      <c r="B346" s="4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2.75" customHeight="1" x14ac:dyDescent="0.25">
      <c r="A347" s="28"/>
      <c r="B347" s="4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2.75" customHeight="1" x14ac:dyDescent="0.25">
      <c r="A348" s="28"/>
      <c r="B348" s="4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2.75" customHeight="1" x14ac:dyDescent="0.25">
      <c r="A349" s="28"/>
      <c r="B349" s="4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2.75" customHeight="1" x14ac:dyDescent="0.25">
      <c r="A350" s="28"/>
      <c r="B350" s="4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2.75" customHeight="1" x14ac:dyDescent="0.25">
      <c r="A351" s="28"/>
      <c r="B351" s="4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2.75" customHeight="1" x14ac:dyDescent="0.25">
      <c r="A352" s="28"/>
      <c r="B352" s="4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2.75" customHeight="1" x14ac:dyDescent="0.25">
      <c r="A353" s="28"/>
      <c r="B353" s="4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2.75" customHeight="1" x14ac:dyDescent="0.25">
      <c r="A354" s="28"/>
      <c r="B354" s="4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2.75" customHeight="1" x14ac:dyDescent="0.25">
      <c r="A355" s="28"/>
      <c r="B355" s="4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2.75" customHeight="1" x14ac:dyDescent="0.25">
      <c r="A356" s="28"/>
      <c r="B356" s="4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2.75" customHeight="1" x14ac:dyDescent="0.25">
      <c r="A357" s="28"/>
      <c r="B357" s="4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2.75" customHeight="1" x14ac:dyDescent="0.25">
      <c r="A358" s="28"/>
      <c r="B358" s="4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2.75" customHeight="1" x14ac:dyDescent="0.25">
      <c r="A359" s="28"/>
      <c r="B359" s="4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2.75" customHeight="1" x14ac:dyDescent="0.25">
      <c r="A360" s="28"/>
      <c r="B360" s="4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2.75" customHeight="1" x14ac:dyDescent="0.25">
      <c r="A361" s="28"/>
      <c r="B361" s="4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2.75" customHeight="1" x14ac:dyDescent="0.25">
      <c r="A362" s="28"/>
      <c r="B362" s="4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2.75" customHeight="1" x14ac:dyDescent="0.25">
      <c r="A363" s="28"/>
      <c r="B363" s="4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2.75" customHeight="1" x14ac:dyDescent="0.25">
      <c r="A364" s="28"/>
      <c r="B364" s="4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2.75" customHeight="1" x14ac:dyDescent="0.25">
      <c r="A365" s="28"/>
      <c r="B365" s="4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2.75" customHeight="1" x14ac:dyDescent="0.25">
      <c r="A366" s="28"/>
      <c r="B366" s="4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2.75" customHeight="1" x14ac:dyDescent="0.25">
      <c r="A367" s="28"/>
      <c r="B367" s="4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2.75" customHeight="1" x14ac:dyDescent="0.25">
      <c r="A368" s="28"/>
      <c r="B368" s="4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2.75" customHeight="1" x14ac:dyDescent="0.25">
      <c r="A369" s="28"/>
      <c r="B369" s="4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2.75" customHeight="1" x14ac:dyDescent="0.25">
      <c r="A370" s="28"/>
      <c r="B370" s="4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2.75" customHeight="1" x14ac:dyDescent="0.25">
      <c r="A371" s="28"/>
      <c r="B371" s="4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2.75" customHeight="1" x14ac:dyDescent="0.25">
      <c r="A372" s="28"/>
      <c r="B372" s="4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2.75" customHeight="1" x14ac:dyDescent="0.25">
      <c r="A373" s="28"/>
      <c r="B373" s="4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2.75" customHeight="1" x14ac:dyDescent="0.25">
      <c r="A374" s="28"/>
      <c r="B374" s="4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2.75" customHeight="1" x14ac:dyDescent="0.25">
      <c r="A375" s="28"/>
      <c r="B375" s="4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2.75" customHeight="1" x14ac:dyDescent="0.25">
      <c r="A376" s="28"/>
      <c r="B376" s="4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2.75" customHeight="1" x14ac:dyDescent="0.25">
      <c r="A377" s="28"/>
      <c r="B377" s="4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2.75" customHeight="1" x14ac:dyDescent="0.25">
      <c r="A378" s="28"/>
      <c r="B378" s="4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2.75" customHeight="1" x14ac:dyDescent="0.25">
      <c r="A379" s="28"/>
      <c r="B379" s="4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2.75" customHeight="1" x14ac:dyDescent="0.25">
      <c r="A380" s="28"/>
      <c r="B380" s="4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2.75" customHeight="1" x14ac:dyDescent="0.25">
      <c r="A381" s="28"/>
      <c r="B381" s="4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2.75" customHeight="1" x14ac:dyDescent="0.25">
      <c r="A382" s="28"/>
      <c r="B382" s="4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2.75" customHeight="1" x14ac:dyDescent="0.25">
      <c r="A383" s="28"/>
      <c r="B383" s="4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2.75" customHeight="1" x14ac:dyDescent="0.25">
      <c r="A384" s="28"/>
      <c r="B384" s="4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2.75" customHeight="1" x14ac:dyDescent="0.25">
      <c r="A385" s="28"/>
      <c r="B385" s="4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2.75" customHeight="1" x14ac:dyDescent="0.25">
      <c r="A386" s="28"/>
      <c r="B386" s="4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2.75" customHeight="1" x14ac:dyDescent="0.25">
      <c r="A387" s="28"/>
      <c r="B387" s="4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2.75" customHeight="1" x14ac:dyDescent="0.25">
      <c r="A388" s="28"/>
      <c r="B388" s="4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2.75" customHeight="1" x14ac:dyDescent="0.25">
      <c r="A389" s="28"/>
      <c r="B389" s="4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2.75" customHeight="1" x14ac:dyDescent="0.25">
      <c r="A390" s="28"/>
      <c r="B390" s="4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2.75" customHeight="1" x14ac:dyDescent="0.25">
      <c r="A391" s="28"/>
      <c r="B391" s="4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2.75" customHeight="1" x14ac:dyDescent="0.25">
      <c r="A392" s="28"/>
      <c r="B392" s="4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2.75" customHeight="1" x14ac:dyDescent="0.25">
      <c r="A393" s="28"/>
      <c r="B393" s="4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2.75" customHeight="1" x14ac:dyDescent="0.25">
      <c r="A394" s="28"/>
      <c r="B394" s="4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2.75" customHeight="1" x14ac:dyDescent="0.25">
      <c r="A395" s="28"/>
      <c r="B395" s="4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2.75" customHeight="1" x14ac:dyDescent="0.25">
      <c r="A396" s="28"/>
      <c r="B396" s="4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2.75" customHeight="1" x14ac:dyDescent="0.25">
      <c r="A397" s="28"/>
      <c r="B397" s="4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2.75" customHeight="1" x14ac:dyDescent="0.25">
      <c r="A398" s="28"/>
      <c r="B398" s="4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2.75" customHeight="1" x14ac:dyDescent="0.25">
      <c r="A399" s="28"/>
      <c r="B399" s="4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2.75" customHeight="1" x14ac:dyDescent="0.25">
      <c r="A400" s="28"/>
      <c r="B400" s="4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2.75" customHeight="1" x14ac:dyDescent="0.25">
      <c r="A401" s="28"/>
      <c r="B401" s="4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2.75" customHeight="1" x14ac:dyDescent="0.25">
      <c r="A402" s="28"/>
      <c r="B402" s="4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2.75" customHeight="1" x14ac:dyDescent="0.25">
      <c r="A403" s="28"/>
      <c r="B403" s="4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2.75" customHeight="1" x14ac:dyDescent="0.25">
      <c r="A404" s="28"/>
      <c r="B404" s="4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2.75" customHeight="1" x14ac:dyDescent="0.25">
      <c r="A405" s="28"/>
      <c r="B405" s="4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2.75" customHeight="1" x14ac:dyDescent="0.25">
      <c r="A406" s="28"/>
      <c r="B406" s="4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2.75" customHeight="1" x14ac:dyDescent="0.25">
      <c r="A407" s="28"/>
      <c r="B407" s="4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2.75" customHeight="1" x14ac:dyDescent="0.25">
      <c r="A408" s="28"/>
      <c r="B408" s="4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2.75" customHeight="1" x14ac:dyDescent="0.25">
      <c r="A409" s="28"/>
      <c r="B409" s="4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2.75" customHeight="1" x14ac:dyDescent="0.25">
      <c r="A410" s="28"/>
      <c r="B410" s="4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2.75" customHeight="1" x14ac:dyDescent="0.25">
      <c r="A411" s="28"/>
      <c r="B411" s="4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2.75" customHeight="1" x14ac:dyDescent="0.25">
      <c r="A412" s="28"/>
      <c r="B412" s="4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2.75" customHeight="1" x14ac:dyDescent="0.25">
      <c r="A413" s="28"/>
      <c r="B413" s="4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2.75" customHeight="1" x14ac:dyDescent="0.25">
      <c r="A414" s="28"/>
      <c r="B414" s="4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2.75" customHeight="1" x14ac:dyDescent="0.25">
      <c r="A415" s="28"/>
      <c r="B415" s="4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2.75" customHeight="1" x14ac:dyDescent="0.25">
      <c r="A416" s="28"/>
      <c r="B416" s="4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12.75" customHeight="1" x14ac:dyDescent="0.25">
      <c r="A417" s="28"/>
      <c r="B417" s="4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12.75" customHeight="1" x14ac:dyDescent="0.25">
      <c r="A418" s="28"/>
      <c r="B418" s="4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12.75" customHeight="1" x14ac:dyDescent="0.25">
      <c r="A419" s="28"/>
      <c r="B419" s="4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12.75" customHeight="1" x14ac:dyDescent="0.25">
      <c r="A420" s="28"/>
      <c r="B420" s="4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12.75" customHeight="1" x14ac:dyDescent="0.25">
      <c r="A421" s="28"/>
      <c r="B421" s="4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12.75" customHeight="1" x14ac:dyDescent="0.25">
      <c r="A422" s="28"/>
      <c r="B422" s="4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12.75" customHeight="1" x14ac:dyDescent="0.25">
      <c r="A423" s="28"/>
      <c r="B423" s="4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12.75" customHeight="1" x14ac:dyDescent="0.25">
      <c r="A424" s="28"/>
      <c r="B424" s="4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12.75" customHeight="1" x14ac:dyDescent="0.25">
      <c r="A425" s="28"/>
      <c r="B425" s="4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12.75" customHeight="1" x14ac:dyDescent="0.25">
      <c r="A426" s="28"/>
      <c r="B426" s="4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12.75" customHeight="1" x14ac:dyDescent="0.25">
      <c r="A427" s="28"/>
      <c r="B427" s="4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12.75" customHeight="1" x14ac:dyDescent="0.25">
      <c r="A428" s="28"/>
      <c r="B428" s="4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12.75" customHeight="1" x14ac:dyDescent="0.25">
      <c r="A429" s="28"/>
      <c r="B429" s="4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12.75" customHeight="1" x14ac:dyDescent="0.25">
      <c r="A430" s="28"/>
      <c r="B430" s="4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12.75" customHeight="1" x14ac:dyDescent="0.25">
      <c r="A431" s="28"/>
      <c r="B431" s="4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12.75" customHeight="1" x14ac:dyDescent="0.25">
      <c r="A432" s="28"/>
      <c r="B432" s="4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12.75" customHeight="1" x14ac:dyDescent="0.25">
      <c r="A433" s="28"/>
      <c r="B433" s="4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12.75" customHeight="1" x14ac:dyDescent="0.25">
      <c r="A434" s="28"/>
      <c r="B434" s="4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12.75" customHeight="1" x14ac:dyDescent="0.25">
      <c r="A435" s="28"/>
      <c r="B435" s="4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12.75" customHeight="1" x14ac:dyDescent="0.25">
      <c r="A436" s="28"/>
      <c r="B436" s="4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12.75" customHeight="1" x14ac:dyDescent="0.25">
      <c r="A437" s="28"/>
      <c r="B437" s="4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12.75" customHeight="1" x14ac:dyDescent="0.25">
      <c r="A438" s="28"/>
      <c r="B438" s="4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12.75" customHeight="1" x14ac:dyDescent="0.25">
      <c r="A439" s="28"/>
      <c r="B439" s="4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12.75" customHeight="1" x14ac:dyDescent="0.25">
      <c r="A440" s="28"/>
      <c r="B440" s="4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12.75" customHeight="1" x14ac:dyDescent="0.25">
      <c r="A441" s="28"/>
      <c r="B441" s="4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12.75" customHeight="1" x14ac:dyDescent="0.25">
      <c r="A442" s="28"/>
      <c r="B442" s="4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12.75" customHeight="1" x14ac:dyDescent="0.25">
      <c r="A443" s="28"/>
      <c r="B443" s="4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12.75" customHeight="1" x14ac:dyDescent="0.25">
      <c r="A444" s="28"/>
      <c r="B444" s="4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12.75" customHeight="1" x14ac:dyDescent="0.25">
      <c r="A445" s="28"/>
      <c r="B445" s="4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12.75" customHeight="1" x14ac:dyDescent="0.25">
      <c r="A446" s="28"/>
      <c r="B446" s="4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12.75" customHeight="1" x14ac:dyDescent="0.25">
      <c r="A447" s="28"/>
      <c r="B447" s="4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12.75" customHeight="1" x14ac:dyDescent="0.25">
      <c r="A448" s="28"/>
      <c r="B448" s="4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12.75" customHeight="1" x14ac:dyDescent="0.25">
      <c r="A449" s="28"/>
      <c r="B449" s="4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12.75" customHeight="1" x14ac:dyDescent="0.25">
      <c r="A450" s="28"/>
      <c r="B450" s="4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12.75" customHeight="1" x14ac:dyDescent="0.25">
      <c r="A451" s="28"/>
      <c r="B451" s="4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12.75" customHeight="1" x14ac:dyDescent="0.25">
      <c r="A452" s="28"/>
      <c r="B452" s="4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12.75" customHeight="1" x14ac:dyDescent="0.25">
      <c r="A453" s="28"/>
      <c r="B453" s="4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12.75" customHeight="1" x14ac:dyDescent="0.25">
      <c r="A454" s="28"/>
      <c r="B454" s="4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12.75" customHeight="1" x14ac:dyDescent="0.25">
      <c r="A455" s="28"/>
      <c r="B455" s="4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12.75" customHeight="1" x14ac:dyDescent="0.25">
      <c r="A456" s="28"/>
      <c r="B456" s="4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12.75" customHeight="1" x14ac:dyDescent="0.25">
      <c r="A457" s="28"/>
      <c r="B457" s="4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12.75" customHeight="1" x14ac:dyDescent="0.25">
      <c r="A458" s="28"/>
      <c r="B458" s="4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12.75" customHeight="1" x14ac:dyDescent="0.25">
      <c r="A459" s="28"/>
      <c r="B459" s="4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12.75" customHeight="1" x14ac:dyDescent="0.25">
      <c r="A460" s="28"/>
      <c r="B460" s="4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12.75" customHeight="1" x14ac:dyDescent="0.25">
      <c r="A461" s="28"/>
      <c r="B461" s="4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12.75" customHeight="1" x14ac:dyDescent="0.25">
      <c r="A462" s="28"/>
      <c r="B462" s="4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12.75" customHeight="1" x14ac:dyDescent="0.25">
      <c r="A463" s="28"/>
      <c r="B463" s="4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12.75" customHeight="1" x14ac:dyDescent="0.25">
      <c r="A464" s="28"/>
      <c r="B464" s="4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12.75" customHeight="1" x14ac:dyDescent="0.25">
      <c r="A465" s="28"/>
      <c r="B465" s="4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12.75" customHeight="1" x14ac:dyDescent="0.25">
      <c r="A466" s="28"/>
      <c r="B466" s="4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12.75" customHeight="1" x14ac:dyDescent="0.25">
      <c r="A467" s="28"/>
      <c r="B467" s="4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12.75" customHeight="1" x14ac:dyDescent="0.25">
      <c r="A468" s="28"/>
      <c r="B468" s="4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12.75" customHeight="1" x14ac:dyDescent="0.25">
      <c r="A469" s="28"/>
      <c r="B469" s="4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12.75" customHeight="1" x14ac:dyDescent="0.25">
      <c r="A470" s="28"/>
      <c r="B470" s="4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12.75" customHeight="1" x14ac:dyDescent="0.25">
      <c r="A471" s="28"/>
      <c r="B471" s="4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12.75" customHeight="1" x14ac:dyDescent="0.25">
      <c r="A472" s="28"/>
      <c r="B472" s="4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12.75" customHeight="1" x14ac:dyDescent="0.25">
      <c r="A473" s="28"/>
      <c r="B473" s="4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12.75" customHeight="1" x14ac:dyDescent="0.25">
      <c r="A474" s="28"/>
      <c r="B474" s="4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12.75" customHeight="1" x14ac:dyDescent="0.25">
      <c r="A475" s="28"/>
      <c r="B475" s="4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12.75" customHeight="1" x14ac:dyDescent="0.25">
      <c r="A476" s="28"/>
      <c r="B476" s="4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12.75" customHeight="1" x14ac:dyDescent="0.25">
      <c r="A477" s="28"/>
      <c r="B477" s="4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12.75" customHeight="1" x14ac:dyDescent="0.25">
      <c r="A478" s="28"/>
      <c r="B478" s="4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12.75" customHeight="1" x14ac:dyDescent="0.25">
      <c r="A479" s="28"/>
      <c r="B479" s="4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12.75" customHeight="1" x14ac:dyDescent="0.25">
      <c r="A480" s="28"/>
      <c r="B480" s="4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12.75" customHeight="1" x14ac:dyDescent="0.25">
      <c r="A481" s="28"/>
      <c r="B481" s="4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12.75" customHeight="1" x14ac:dyDescent="0.25">
      <c r="A482" s="28"/>
      <c r="B482" s="4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2.75" customHeight="1" x14ac:dyDescent="0.25">
      <c r="A483" s="28"/>
      <c r="B483" s="4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12.75" customHeight="1" x14ac:dyDescent="0.25">
      <c r="A484" s="28"/>
      <c r="B484" s="4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12.75" customHeight="1" x14ac:dyDescent="0.25">
      <c r="A485" s="28"/>
      <c r="B485" s="4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12.75" customHeight="1" x14ac:dyDescent="0.25">
      <c r="A486" s="28"/>
      <c r="B486" s="4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12.75" customHeight="1" x14ac:dyDescent="0.25">
      <c r="A487" s="28"/>
      <c r="B487" s="4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12.75" customHeight="1" x14ac:dyDescent="0.25">
      <c r="A488" s="28"/>
      <c r="B488" s="4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12.75" customHeight="1" x14ac:dyDescent="0.25">
      <c r="A489" s="28"/>
      <c r="B489" s="4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12.75" customHeight="1" x14ac:dyDescent="0.25">
      <c r="A490" s="28"/>
      <c r="B490" s="4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12.75" customHeight="1" x14ac:dyDescent="0.25">
      <c r="A491" s="28"/>
      <c r="B491" s="4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12.75" customHeight="1" x14ac:dyDescent="0.25">
      <c r="A492" s="28"/>
      <c r="B492" s="4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12.75" customHeight="1" x14ac:dyDescent="0.25">
      <c r="A493" s="28"/>
      <c r="B493" s="4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12.75" customHeight="1" x14ac:dyDescent="0.25">
      <c r="A494" s="28"/>
      <c r="B494" s="4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12.75" customHeight="1" x14ac:dyDescent="0.25">
      <c r="A495" s="28"/>
      <c r="B495" s="4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12.75" customHeight="1" x14ac:dyDescent="0.25">
      <c r="A496" s="28"/>
      <c r="B496" s="4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12.75" customHeight="1" x14ac:dyDescent="0.25">
      <c r="A497" s="28"/>
      <c r="B497" s="4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12.75" customHeight="1" x14ac:dyDescent="0.25">
      <c r="A498" s="28"/>
      <c r="B498" s="4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12.75" customHeight="1" x14ac:dyDescent="0.25">
      <c r="A499" s="28"/>
      <c r="B499" s="4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12.75" customHeight="1" x14ac:dyDescent="0.25">
      <c r="A500" s="28"/>
      <c r="B500" s="4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12.75" customHeight="1" x14ac:dyDescent="0.25">
      <c r="A501" s="28"/>
      <c r="B501" s="4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12.75" customHeight="1" x14ac:dyDescent="0.25">
      <c r="A502" s="28"/>
      <c r="B502" s="4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12.75" customHeight="1" x14ac:dyDescent="0.25">
      <c r="A503" s="28"/>
      <c r="B503" s="4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12.75" customHeight="1" x14ac:dyDescent="0.25">
      <c r="A504" s="28"/>
      <c r="B504" s="4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12.75" customHeight="1" x14ac:dyDescent="0.25">
      <c r="A505" s="28"/>
      <c r="B505" s="4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12.75" customHeight="1" x14ac:dyDescent="0.25">
      <c r="A506" s="28"/>
      <c r="B506" s="4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12.75" customHeight="1" x14ac:dyDescent="0.25">
      <c r="A507" s="28"/>
      <c r="B507" s="4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12.75" customHeight="1" x14ac:dyDescent="0.25">
      <c r="A508" s="28"/>
      <c r="B508" s="4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12.75" customHeight="1" x14ac:dyDescent="0.25">
      <c r="A509" s="28"/>
      <c r="B509" s="4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12.75" customHeight="1" x14ac:dyDescent="0.25">
      <c r="A510" s="28"/>
      <c r="B510" s="4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12.75" customHeight="1" x14ac:dyDescent="0.25">
      <c r="A511" s="28"/>
      <c r="B511" s="4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12.75" customHeight="1" x14ac:dyDescent="0.25">
      <c r="A512" s="28"/>
      <c r="B512" s="4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12.75" customHeight="1" x14ac:dyDescent="0.25">
      <c r="A513" s="28"/>
      <c r="B513" s="4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12.75" customHeight="1" x14ac:dyDescent="0.25">
      <c r="A514" s="28"/>
      <c r="B514" s="4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12.75" customHeight="1" x14ac:dyDescent="0.25">
      <c r="A515" s="28"/>
      <c r="B515" s="4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12.75" customHeight="1" x14ac:dyDescent="0.25">
      <c r="A516" s="28"/>
      <c r="B516" s="4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12.75" customHeight="1" x14ac:dyDescent="0.25">
      <c r="A517" s="28"/>
      <c r="B517" s="4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12.75" customHeight="1" x14ac:dyDescent="0.25">
      <c r="A518" s="28"/>
      <c r="B518" s="4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12.75" customHeight="1" x14ac:dyDescent="0.25">
      <c r="A519" s="28"/>
      <c r="B519" s="4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12.75" customHeight="1" x14ac:dyDescent="0.25">
      <c r="A520" s="28"/>
      <c r="B520" s="4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12.75" customHeight="1" x14ac:dyDescent="0.25">
      <c r="A521" s="28"/>
      <c r="B521" s="4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12.75" customHeight="1" x14ac:dyDescent="0.25">
      <c r="A522" s="28"/>
      <c r="B522" s="4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12.75" customHeight="1" x14ac:dyDescent="0.25">
      <c r="A523" s="28"/>
      <c r="B523" s="4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12.75" customHeight="1" x14ac:dyDescent="0.25">
      <c r="A524" s="28"/>
      <c r="B524" s="4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12.75" customHeight="1" x14ac:dyDescent="0.25">
      <c r="A525" s="28"/>
      <c r="B525" s="4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12.75" customHeight="1" x14ac:dyDescent="0.25">
      <c r="A526" s="28"/>
      <c r="B526" s="4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12.75" customHeight="1" x14ac:dyDescent="0.25">
      <c r="A527" s="28"/>
      <c r="B527" s="4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12.75" customHeight="1" x14ac:dyDescent="0.25">
      <c r="A528" s="28"/>
      <c r="B528" s="4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12.75" customHeight="1" x14ac:dyDescent="0.25">
      <c r="A529" s="28"/>
      <c r="B529" s="4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12.75" customHeight="1" x14ac:dyDescent="0.25">
      <c r="A530" s="28"/>
      <c r="B530" s="4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12.75" customHeight="1" x14ac:dyDescent="0.25">
      <c r="A531" s="28"/>
      <c r="B531" s="4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12.75" customHeight="1" x14ac:dyDescent="0.25">
      <c r="A532" s="28"/>
      <c r="B532" s="4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12.75" customHeight="1" x14ac:dyDescent="0.25">
      <c r="A533" s="28"/>
      <c r="B533" s="4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12.75" customHeight="1" x14ac:dyDescent="0.25">
      <c r="A534" s="28"/>
      <c r="B534" s="4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12.75" customHeight="1" x14ac:dyDescent="0.25">
      <c r="A535" s="28"/>
      <c r="B535" s="4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12.75" customHeight="1" x14ac:dyDescent="0.25">
      <c r="A536" s="28"/>
      <c r="B536" s="4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12.75" customHeight="1" x14ac:dyDescent="0.25">
      <c r="A537" s="28"/>
      <c r="B537" s="4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12.75" customHeight="1" x14ac:dyDescent="0.25">
      <c r="A538" s="28"/>
      <c r="B538" s="4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12.75" customHeight="1" x14ac:dyDescent="0.25">
      <c r="A539" s="28"/>
      <c r="B539" s="4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12.75" customHeight="1" x14ac:dyDescent="0.25">
      <c r="A540" s="28"/>
      <c r="B540" s="4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12.75" customHeight="1" x14ac:dyDescent="0.25">
      <c r="A541" s="28"/>
      <c r="B541" s="4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12.75" customHeight="1" x14ac:dyDescent="0.25">
      <c r="A542" s="28"/>
      <c r="B542" s="4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12.75" customHeight="1" x14ac:dyDescent="0.25">
      <c r="A543" s="28"/>
      <c r="B543" s="4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12.75" customHeight="1" x14ac:dyDescent="0.25">
      <c r="A544" s="28"/>
      <c r="B544" s="4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12.75" customHeight="1" x14ac:dyDescent="0.25">
      <c r="A545" s="28"/>
      <c r="B545" s="4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12.75" customHeight="1" x14ac:dyDescent="0.25">
      <c r="A546" s="28"/>
      <c r="B546" s="4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12.75" customHeight="1" x14ac:dyDescent="0.25">
      <c r="A547" s="28"/>
      <c r="B547" s="4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12.75" customHeight="1" x14ac:dyDescent="0.25">
      <c r="A548" s="28"/>
      <c r="B548" s="4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12.75" customHeight="1" x14ac:dyDescent="0.25">
      <c r="A549" s="28"/>
      <c r="B549" s="4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12.75" customHeight="1" x14ac:dyDescent="0.25">
      <c r="A550" s="28"/>
      <c r="B550" s="4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12.75" customHeight="1" x14ac:dyDescent="0.25">
      <c r="A551" s="28"/>
      <c r="B551" s="4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12.75" customHeight="1" x14ac:dyDescent="0.25">
      <c r="A552" s="28"/>
      <c r="B552" s="4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12.75" customHeight="1" x14ac:dyDescent="0.25">
      <c r="A553" s="28"/>
      <c r="B553" s="4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12.75" customHeight="1" x14ac:dyDescent="0.25">
      <c r="A554" s="28"/>
      <c r="B554" s="4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12.75" customHeight="1" x14ac:dyDescent="0.25">
      <c r="A555" s="28"/>
      <c r="B555" s="4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12.75" customHeight="1" x14ac:dyDescent="0.25">
      <c r="A556" s="28"/>
      <c r="B556" s="4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12.75" customHeight="1" x14ac:dyDescent="0.25">
      <c r="A557" s="28"/>
      <c r="B557" s="4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12.75" customHeight="1" x14ac:dyDescent="0.25">
      <c r="A558" s="28"/>
      <c r="B558" s="4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12.75" customHeight="1" x14ac:dyDescent="0.25">
      <c r="A559" s="28"/>
      <c r="B559" s="4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12.75" customHeight="1" x14ac:dyDescent="0.25">
      <c r="A560" s="28"/>
      <c r="B560" s="4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12.75" customHeight="1" x14ac:dyDescent="0.25">
      <c r="A561" s="28"/>
      <c r="B561" s="4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12.75" customHeight="1" x14ac:dyDescent="0.25">
      <c r="A562" s="28"/>
      <c r="B562" s="4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12.75" customHeight="1" x14ac:dyDescent="0.25">
      <c r="A563" s="28"/>
      <c r="B563" s="4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12.75" customHeight="1" x14ac:dyDescent="0.25">
      <c r="A564" s="28"/>
      <c r="B564" s="4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12.75" customHeight="1" x14ac:dyDescent="0.25">
      <c r="A565" s="28"/>
      <c r="B565" s="4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12.75" customHeight="1" x14ac:dyDescent="0.25">
      <c r="A566" s="28"/>
      <c r="B566" s="4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12.75" customHeight="1" x14ac:dyDescent="0.25">
      <c r="A567" s="28"/>
      <c r="B567" s="4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12.75" customHeight="1" x14ac:dyDescent="0.25">
      <c r="A568" s="28"/>
      <c r="B568" s="4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12.75" customHeight="1" x14ac:dyDescent="0.25">
      <c r="A569" s="28"/>
      <c r="B569" s="4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12.75" customHeight="1" x14ac:dyDescent="0.25">
      <c r="A570" s="28"/>
      <c r="B570" s="4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12.75" customHeight="1" x14ac:dyDescent="0.25">
      <c r="A571" s="28"/>
      <c r="B571" s="4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12.75" customHeight="1" x14ac:dyDescent="0.25">
      <c r="A572" s="28"/>
      <c r="B572" s="4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12.75" customHeight="1" x14ac:dyDescent="0.25">
      <c r="A573" s="28"/>
      <c r="B573" s="4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12.75" customHeight="1" x14ac:dyDescent="0.25">
      <c r="A574" s="28"/>
      <c r="B574" s="4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12.75" customHeight="1" x14ac:dyDescent="0.25">
      <c r="A575" s="28"/>
      <c r="B575" s="4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12.75" customHeight="1" x14ac:dyDescent="0.25">
      <c r="A576" s="28"/>
      <c r="B576" s="4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12.75" customHeight="1" x14ac:dyDescent="0.25">
      <c r="A577" s="28"/>
      <c r="B577" s="4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12.75" customHeight="1" x14ac:dyDescent="0.25">
      <c r="A578" s="28"/>
      <c r="B578" s="4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12.75" customHeight="1" x14ac:dyDescent="0.25">
      <c r="A579" s="28"/>
      <c r="B579" s="4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12.75" customHeight="1" x14ac:dyDescent="0.25">
      <c r="A580" s="28"/>
      <c r="B580" s="4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12.75" customHeight="1" x14ac:dyDescent="0.25">
      <c r="A581" s="28"/>
      <c r="B581" s="4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12.75" customHeight="1" x14ac:dyDescent="0.25">
      <c r="A582" s="28"/>
      <c r="B582" s="4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12.75" customHeight="1" x14ac:dyDescent="0.25">
      <c r="A583" s="28"/>
      <c r="B583" s="4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12.75" customHeight="1" x14ac:dyDescent="0.25">
      <c r="A584" s="28"/>
      <c r="B584" s="4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12.75" customHeight="1" x14ac:dyDescent="0.25">
      <c r="A585" s="28"/>
      <c r="B585" s="4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12.75" customHeight="1" x14ac:dyDescent="0.25">
      <c r="A586" s="28"/>
      <c r="B586" s="4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12.75" customHeight="1" x14ac:dyDescent="0.25">
      <c r="A587" s="28"/>
      <c r="B587" s="4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12.75" customHeight="1" x14ac:dyDescent="0.25">
      <c r="A588" s="28"/>
      <c r="B588" s="4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2.75" customHeight="1" x14ac:dyDescent="0.25">
      <c r="A589" s="28"/>
      <c r="B589" s="4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2.75" customHeight="1" x14ac:dyDescent="0.25">
      <c r="A590" s="28"/>
      <c r="B590" s="4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12.75" customHeight="1" x14ac:dyDescent="0.25">
      <c r="A591" s="28"/>
      <c r="B591" s="4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12.75" customHeight="1" x14ac:dyDescent="0.25">
      <c r="A592" s="28"/>
      <c r="B592" s="4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12.75" customHeight="1" x14ac:dyDescent="0.25">
      <c r="A593" s="28"/>
      <c r="B593" s="4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12.75" customHeight="1" x14ac:dyDescent="0.25">
      <c r="A594" s="28"/>
      <c r="B594" s="4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12.75" customHeight="1" x14ac:dyDescent="0.25">
      <c r="A595" s="28"/>
      <c r="B595" s="4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12.75" customHeight="1" x14ac:dyDescent="0.25">
      <c r="A596" s="28"/>
      <c r="B596" s="4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2.75" customHeight="1" x14ac:dyDescent="0.25">
      <c r="A597" s="28"/>
      <c r="B597" s="4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2.75" customHeight="1" x14ac:dyDescent="0.25">
      <c r="A598" s="28"/>
      <c r="B598" s="4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12.75" customHeight="1" x14ac:dyDescent="0.25">
      <c r="A599" s="28"/>
      <c r="B599" s="4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12.75" customHeight="1" x14ac:dyDescent="0.25">
      <c r="A600" s="28"/>
      <c r="B600" s="4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12.75" customHeight="1" x14ac:dyDescent="0.25">
      <c r="A601" s="28"/>
      <c r="B601" s="4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12.75" customHeight="1" x14ac:dyDescent="0.25">
      <c r="A602" s="28"/>
      <c r="B602" s="4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12.75" customHeight="1" x14ac:dyDescent="0.25">
      <c r="A603" s="28"/>
      <c r="B603" s="4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12.75" customHeight="1" x14ac:dyDescent="0.25">
      <c r="A604" s="28"/>
      <c r="B604" s="4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12.75" customHeight="1" x14ac:dyDescent="0.25">
      <c r="A605" s="28"/>
      <c r="B605" s="4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12.75" customHeight="1" x14ac:dyDescent="0.25">
      <c r="A606" s="28"/>
      <c r="B606" s="4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12.75" customHeight="1" x14ac:dyDescent="0.25">
      <c r="A607" s="28"/>
      <c r="B607" s="4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12.75" customHeight="1" x14ac:dyDescent="0.25">
      <c r="A608" s="28"/>
      <c r="B608" s="4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12.75" customHeight="1" x14ac:dyDescent="0.25">
      <c r="A609" s="28"/>
      <c r="B609" s="4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12.75" customHeight="1" x14ac:dyDescent="0.25">
      <c r="A610" s="28"/>
      <c r="B610" s="4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12.75" customHeight="1" x14ac:dyDescent="0.25">
      <c r="A611" s="28"/>
      <c r="B611" s="4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12.75" customHeight="1" x14ac:dyDescent="0.25">
      <c r="A612" s="28"/>
      <c r="B612" s="4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12.75" customHeight="1" x14ac:dyDescent="0.25">
      <c r="A613" s="28"/>
      <c r="B613" s="4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12.75" customHeight="1" x14ac:dyDescent="0.25">
      <c r="A614" s="28"/>
      <c r="B614" s="4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12.75" customHeight="1" x14ac:dyDescent="0.25">
      <c r="A615" s="28"/>
      <c r="B615" s="4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12.75" customHeight="1" x14ac:dyDescent="0.25">
      <c r="A616" s="28"/>
      <c r="B616" s="4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12.75" customHeight="1" x14ac:dyDescent="0.25">
      <c r="A617" s="28"/>
      <c r="B617" s="4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12.75" customHeight="1" x14ac:dyDescent="0.25">
      <c r="A618" s="28"/>
      <c r="B618" s="4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12.75" customHeight="1" x14ac:dyDescent="0.25">
      <c r="A619" s="28"/>
      <c r="B619" s="4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12.75" customHeight="1" x14ac:dyDescent="0.25">
      <c r="A620" s="28"/>
      <c r="B620" s="4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12.75" customHeight="1" x14ac:dyDescent="0.25">
      <c r="A621" s="28"/>
      <c r="B621" s="4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12.75" customHeight="1" x14ac:dyDescent="0.25">
      <c r="A622" s="28"/>
      <c r="B622" s="4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12.75" customHeight="1" x14ac:dyDescent="0.25">
      <c r="A623" s="28"/>
      <c r="B623" s="4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12.75" customHeight="1" x14ac:dyDescent="0.25">
      <c r="A624" s="28"/>
      <c r="B624" s="4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12.75" customHeight="1" x14ac:dyDescent="0.25">
      <c r="A625" s="28"/>
      <c r="B625" s="4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12.75" customHeight="1" x14ac:dyDescent="0.25">
      <c r="A626" s="28"/>
      <c r="B626" s="4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12.75" customHeight="1" x14ac:dyDescent="0.25">
      <c r="A627" s="28"/>
      <c r="B627" s="4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12.75" customHeight="1" x14ac:dyDescent="0.25">
      <c r="A628" s="28"/>
      <c r="B628" s="4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12.75" customHeight="1" x14ac:dyDescent="0.25">
      <c r="A629" s="28"/>
      <c r="B629" s="4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12.75" customHeight="1" x14ac:dyDescent="0.25">
      <c r="A630" s="28"/>
      <c r="B630" s="4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12.75" customHeight="1" x14ac:dyDescent="0.25">
      <c r="A631" s="28"/>
      <c r="B631" s="4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12.75" customHeight="1" x14ac:dyDescent="0.25">
      <c r="A632" s="28"/>
      <c r="B632" s="4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12.75" customHeight="1" x14ac:dyDescent="0.25">
      <c r="A633" s="28"/>
      <c r="B633" s="4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12.75" customHeight="1" x14ac:dyDescent="0.25">
      <c r="A634" s="28"/>
      <c r="B634" s="4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12.75" customHeight="1" x14ac:dyDescent="0.25">
      <c r="A635" s="28"/>
      <c r="B635" s="4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12.75" customHeight="1" x14ac:dyDescent="0.25">
      <c r="A636" s="28"/>
      <c r="B636" s="4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12.75" customHeight="1" x14ac:dyDescent="0.25">
      <c r="A637" s="28"/>
      <c r="B637" s="4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12.75" customHeight="1" x14ac:dyDescent="0.25">
      <c r="A638" s="28"/>
      <c r="B638" s="4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12.75" customHeight="1" x14ac:dyDescent="0.25">
      <c r="A639" s="28"/>
      <c r="B639" s="4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12.75" customHeight="1" x14ac:dyDescent="0.25">
      <c r="A640" s="28"/>
      <c r="B640" s="4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12.75" customHeight="1" x14ac:dyDescent="0.25">
      <c r="A641" s="28"/>
      <c r="B641" s="4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12.75" customHeight="1" x14ac:dyDescent="0.25">
      <c r="A642" s="28"/>
      <c r="B642" s="4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2.75" customHeight="1" x14ac:dyDescent="0.25">
      <c r="A643" s="28"/>
      <c r="B643" s="4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12.75" customHeight="1" x14ac:dyDescent="0.25">
      <c r="A644" s="28"/>
      <c r="B644" s="4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12.75" customHeight="1" x14ac:dyDescent="0.25">
      <c r="A645" s="28"/>
      <c r="B645" s="4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12.75" customHeight="1" x14ac:dyDescent="0.25">
      <c r="A646" s="28"/>
      <c r="B646" s="4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12.75" customHeight="1" x14ac:dyDescent="0.25">
      <c r="A647" s="28"/>
      <c r="B647" s="4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2.75" customHeight="1" x14ac:dyDescent="0.25">
      <c r="A648" s="28"/>
      <c r="B648" s="4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2.75" customHeight="1" x14ac:dyDescent="0.25">
      <c r="A649" s="28"/>
      <c r="B649" s="4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12.75" customHeight="1" x14ac:dyDescent="0.25">
      <c r="A650" s="28"/>
      <c r="B650" s="4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12.75" customHeight="1" x14ac:dyDescent="0.25">
      <c r="A651" s="28"/>
      <c r="B651" s="4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12.75" customHeight="1" x14ac:dyDescent="0.25">
      <c r="A652" s="28"/>
      <c r="B652" s="4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12.75" customHeight="1" x14ac:dyDescent="0.25">
      <c r="A653" s="28"/>
      <c r="B653" s="4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12.75" customHeight="1" x14ac:dyDescent="0.25">
      <c r="A654" s="28"/>
      <c r="B654" s="4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12.75" customHeight="1" x14ac:dyDescent="0.25">
      <c r="A655" s="28"/>
      <c r="B655" s="4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12.75" customHeight="1" x14ac:dyDescent="0.25">
      <c r="A656" s="28"/>
      <c r="B656" s="4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2.75" customHeight="1" x14ac:dyDescent="0.25">
      <c r="A657" s="28"/>
      <c r="B657" s="4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2.75" customHeight="1" x14ac:dyDescent="0.25">
      <c r="A658" s="28"/>
      <c r="B658" s="4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12.75" customHeight="1" x14ac:dyDescent="0.25">
      <c r="A659" s="28"/>
      <c r="B659" s="4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12.75" customHeight="1" x14ac:dyDescent="0.25">
      <c r="A660" s="28"/>
      <c r="B660" s="4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12.75" customHeight="1" x14ac:dyDescent="0.25">
      <c r="A661" s="28"/>
      <c r="B661" s="4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12.75" customHeight="1" x14ac:dyDescent="0.25">
      <c r="A662" s="28"/>
      <c r="B662" s="4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12.75" customHeight="1" x14ac:dyDescent="0.25">
      <c r="A663" s="28"/>
      <c r="B663" s="4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12.75" customHeight="1" x14ac:dyDescent="0.25">
      <c r="A664" s="28"/>
      <c r="B664" s="4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12.75" customHeight="1" x14ac:dyDescent="0.25">
      <c r="A665" s="28"/>
      <c r="B665" s="4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12.75" customHeight="1" x14ac:dyDescent="0.25">
      <c r="A666" s="28"/>
      <c r="B666" s="4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12.75" customHeight="1" x14ac:dyDescent="0.25">
      <c r="A667" s="28"/>
      <c r="B667" s="4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12.75" customHeight="1" x14ac:dyDescent="0.25">
      <c r="A668" s="28"/>
      <c r="B668" s="4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12.75" customHeight="1" x14ac:dyDescent="0.25">
      <c r="A669" s="28"/>
      <c r="B669" s="4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12.75" customHeight="1" x14ac:dyDescent="0.25">
      <c r="A670" s="28"/>
      <c r="B670" s="4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12.75" customHeight="1" x14ac:dyDescent="0.25">
      <c r="A671" s="28"/>
      <c r="B671" s="4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12.75" customHeight="1" x14ac:dyDescent="0.25">
      <c r="A672" s="28"/>
      <c r="B672" s="4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12.75" customHeight="1" x14ac:dyDescent="0.25">
      <c r="A673" s="28"/>
      <c r="B673" s="4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12.75" customHeight="1" x14ac:dyDescent="0.25">
      <c r="A674" s="28"/>
      <c r="B674" s="4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12.75" customHeight="1" x14ac:dyDescent="0.25">
      <c r="A675" s="28"/>
      <c r="B675" s="4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12.75" customHeight="1" x14ac:dyDescent="0.25">
      <c r="A676" s="28"/>
      <c r="B676" s="4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12.75" customHeight="1" x14ac:dyDescent="0.25">
      <c r="A677" s="28"/>
      <c r="B677" s="4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12.75" customHeight="1" x14ac:dyDescent="0.25">
      <c r="A678" s="28"/>
      <c r="B678" s="4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12.75" customHeight="1" x14ac:dyDescent="0.25">
      <c r="A679" s="28"/>
      <c r="B679" s="4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12.75" customHeight="1" x14ac:dyDescent="0.25">
      <c r="A680" s="28"/>
      <c r="B680" s="4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12.75" customHeight="1" x14ac:dyDescent="0.25">
      <c r="A681" s="28"/>
      <c r="B681" s="4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12.75" customHeight="1" x14ac:dyDescent="0.25">
      <c r="A682" s="28"/>
      <c r="B682" s="4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12.75" customHeight="1" x14ac:dyDescent="0.25">
      <c r="A683" s="28"/>
      <c r="B683" s="4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12.75" customHeight="1" x14ac:dyDescent="0.25">
      <c r="A684" s="28"/>
      <c r="B684" s="4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12.75" customHeight="1" x14ac:dyDescent="0.25">
      <c r="A685" s="28"/>
      <c r="B685" s="4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12.75" customHeight="1" x14ac:dyDescent="0.25">
      <c r="A686" s="28"/>
      <c r="B686" s="4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12.75" customHeight="1" x14ac:dyDescent="0.25">
      <c r="A687" s="28"/>
      <c r="B687" s="4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12.75" customHeight="1" x14ac:dyDescent="0.25">
      <c r="A688" s="28"/>
      <c r="B688" s="4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12.75" customHeight="1" x14ac:dyDescent="0.25">
      <c r="A689" s="28"/>
      <c r="B689" s="4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12.75" customHeight="1" x14ac:dyDescent="0.25">
      <c r="A690" s="28"/>
      <c r="B690" s="4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12.75" customHeight="1" x14ac:dyDescent="0.25">
      <c r="A691" s="28"/>
      <c r="B691" s="4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12.75" customHeight="1" x14ac:dyDescent="0.25">
      <c r="A692" s="28"/>
      <c r="B692" s="4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12.75" customHeight="1" x14ac:dyDescent="0.25">
      <c r="A693" s="28"/>
      <c r="B693" s="4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12.75" customHeight="1" x14ac:dyDescent="0.25">
      <c r="A694" s="28"/>
      <c r="B694" s="4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12.75" customHeight="1" x14ac:dyDescent="0.25">
      <c r="A695" s="28"/>
      <c r="B695" s="4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12.75" customHeight="1" x14ac:dyDescent="0.25">
      <c r="A696" s="28"/>
      <c r="B696" s="4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12.75" customHeight="1" x14ac:dyDescent="0.25">
      <c r="A697" s="28"/>
      <c r="B697" s="4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12.75" customHeight="1" x14ac:dyDescent="0.25">
      <c r="A698" s="28"/>
      <c r="B698" s="4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12.75" customHeight="1" x14ac:dyDescent="0.25">
      <c r="A699" s="28"/>
      <c r="B699" s="4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12.75" customHeight="1" x14ac:dyDescent="0.25">
      <c r="A700" s="28"/>
      <c r="B700" s="4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12.75" customHeight="1" x14ac:dyDescent="0.25">
      <c r="A701" s="28"/>
      <c r="B701" s="4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12.75" customHeight="1" x14ac:dyDescent="0.25">
      <c r="A702" s="28"/>
      <c r="B702" s="4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12.75" customHeight="1" x14ac:dyDescent="0.25">
      <c r="A703" s="28"/>
      <c r="B703" s="4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12.75" customHeight="1" x14ac:dyDescent="0.25">
      <c r="A704" s="28"/>
      <c r="B704" s="4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12.75" customHeight="1" x14ac:dyDescent="0.25">
      <c r="A705" s="28"/>
      <c r="B705" s="4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12.75" customHeight="1" x14ac:dyDescent="0.25">
      <c r="A706" s="28"/>
      <c r="B706" s="4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12.75" customHeight="1" x14ac:dyDescent="0.25">
      <c r="A707" s="28"/>
      <c r="B707" s="4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12.75" customHeight="1" x14ac:dyDescent="0.25">
      <c r="A708" s="28"/>
      <c r="B708" s="4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12.75" customHeight="1" x14ac:dyDescent="0.25">
      <c r="A709" s="28"/>
      <c r="B709" s="4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12.75" customHeight="1" x14ac:dyDescent="0.25">
      <c r="A710" s="28"/>
      <c r="B710" s="4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12.75" customHeight="1" x14ac:dyDescent="0.25">
      <c r="A711" s="28"/>
      <c r="B711" s="4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12.75" customHeight="1" x14ac:dyDescent="0.25">
      <c r="A712" s="28"/>
      <c r="B712" s="4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12.75" customHeight="1" x14ac:dyDescent="0.25">
      <c r="A713" s="28"/>
      <c r="B713" s="4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12.75" customHeight="1" x14ac:dyDescent="0.25">
      <c r="A714" s="28"/>
      <c r="B714" s="4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12.75" customHeight="1" x14ac:dyDescent="0.25">
      <c r="A715" s="28"/>
      <c r="B715" s="4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12.75" customHeight="1" x14ac:dyDescent="0.25">
      <c r="A716" s="28"/>
      <c r="B716" s="4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12.75" customHeight="1" x14ac:dyDescent="0.25">
      <c r="A717" s="28"/>
      <c r="B717" s="4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12.75" customHeight="1" x14ac:dyDescent="0.25">
      <c r="A718" s="28"/>
      <c r="B718" s="4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12.75" customHeight="1" x14ac:dyDescent="0.25">
      <c r="A719" s="28"/>
      <c r="B719" s="4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12.75" customHeight="1" x14ac:dyDescent="0.25">
      <c r="A720" s="28"/>
      <c r="B720" s="4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12.75" customHeight="1" x14ac:dyDescent="0.25">
      <c r="A721" s="28"/>
      <c r="B721" s="4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12.75" customHeight="1" x14ac:dyDescent="0.25">
      <c r="A722" s="28"/>
      <c r="B722" s="4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12.75" customHeight="1" x14ac:dyDescent="0.25">
      <c r="A723" s="28"/>
      <c r="B723" s="4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12.75" customHeight="1" x14ac:dyDescent="0.25">
      <c r="A724" s="28"/>
      <c r="B724" s="4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12.75" customHeight="1" x14ac:dyDescent="0.25">
      <c r="A725" s="28"/>
      <c r="B725" s="4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12.75" customHeight="1" x14ac:dyDescent="0.25">
      <c r="A726" s="28"/>
      <c r="B726" s="4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12.75" customHeight="1" x14ac:dyDescent="0.25">
      <c r="A727" s="28"/>
      <c r="B727" s="4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12.75" customHeight="1" x14ac:dyDescent="0.25">
      <c r="A728" s="28"/>
      <c r="B728" s="4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12.75" customHeight="1" x14ac:dyDescent="0.25">
      <c r="A729" s="28"/>
      <c r="B729" s="4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12.75" customHeight="1" x14ac:dyDescent="0.25">
      <c r="A730" s="28"/>
      <c r="B730" s="4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12.75" customHeight="1" x14ac:dyDescent="0.25">
      <c r="A731" s="28"/>
      <c r="B731" s="4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12.75" customHeight="1" x14ac:dyDescent="0.25">
      <c r="A732" s="28"/>
      <c r="B732" s="4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12.75" customHeight="1" x14ac:dyDescent="0.25">
      <c r="A733" s="28"/>
      <c r="B733" s="4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12.75" customHeight="1" x14ac:dyDescent="0.25">
      <c r="A734" s="28"/>
      <c r="B734" s="4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12.75" customHeight="1" x14ac:dyDescent="0.25">
      <c r="A735" s="28"/>
      <c r="B735" s="4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12.75" customHeight="1" x14ac:dyDescent="0.25">
      <c r="A736" s="28"/>
      <c r="B736" s="4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12.75" customHeight="1" x14ac:dyDescent="0.25">
      <c r="A737" s="28"/>
      <c r="B737" s="4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12.75" customHeight="1" x14ac:dyDescent="0.25">
      <c r="A738" s="28"/>
      <c r="B738" s="4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12.75" customHeight="1" x14ac:dyDescent="0.25">
      <c r="A739" s="28"/>
      <c r="B739" s="4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12.75" customHeight="1" x14ac:dyDescent="0.25">
      <c r="A740" s="28"/>
      <c r="B740" s="4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12.75" customHeight="1" x14ac:dyDescent="0.25">
      <c r="A741" s="28"/>
      <c r="B741" s="4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12.75" customHeight="1" x14ac:dyDescent="0.25">
      <c r="A742" s="28"/>
      <c r="B742" s="4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12.75" customHeight="1" x14ac:dyDescent="0.25">
      <c r="A743" s="28"/>
      <c r="B743" s="4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12.75" customHeight="1" x14ac:dyDescent="0.25">
      <c r="A744" s="28"/>
      <c r="B744" s="4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12.75" customHeight="1" x14ac:dyDescent="0.25">
      <c r="A745" s="28"/>
      <c r="B745" s="4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12.75" customHeight="1" x14ac:dyDescent="0.25">
      <c r="A746" s="28"/>
      <c r="B746" s="4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12.75" customHeight="1" x14ac:dyDescent="0.25">
      <c r="A747" s="28"/>
      <c r="B747" s="4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12.75" customHeight="1" x14ac:dyDescent="0.25">
      <c r="A748" s="28"/>
      <c r="B748" s="4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12.75" customHeight="1" x14ac:dyDescent="0.25">
      <c r="A749" s="28"/>
      <c r="B749" s="4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12.75" customHeight="1" x14ac:dyDescent="0.25">
      <c r="A750" s="28"/>
      <c r="B750" s="4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12.75" customHeight="1" x14ac:dyDescent="0.25">
      <c r="A751" s="28"/>
      <c r="B751" s="4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12.75" customHeight="1" x14ac:dyDescent="0.25">
      <c r="A752" s="28"/>
      <c r="B752" s="4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12.75" customHeight="1" x14ac:dyDescent="0.25">
      <c r="A753" s="28"/>
      <c r="B753" s="4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12.75" customHeight="1" x14ac:dyDescent="0.25">
      <c r="A754" s="28"/>
      <c r="B754" s="4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12.75" customHeight="1" x14ac:dyDescent="0.25">
      <c r="A755" s="28"/>
      <c r="B755" s="4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12.75" customHeight="1" x14ac:dyDescent="0.25">
      <c r="A756" s="28"/>
      <c r="B756" s="4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12.75" customHeight="1" x14ac:dyDescent="0.25">
      <c r="A757" s="28"/>
      <c r="B757" s="4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12.75" customHeight="1" x14ac:dyDescent="0.25">
      <c r="A758" s="28"/>
      <c r="B758" s="4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12.75" customHeight="1" x14ac:dyDescent="0.25">
      <c r="A759" s="28"/>
      <c r="B759" s="4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12.75" customHeight="1" x14ac:dyDescent="0.25">
      <c r="A760" s="28"/>
      <c r="B760" s="4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12.75" customHeight="1" x14ac:dyDescent="0.25">
      <c r="A761" s="28"/>
      <c r="B761" s="4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12.75" customHeight="1" x14ac:dyDescent="0.25">
      <c r="A762" s="28"/>
      <c r="B762" s="4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12.75" customHeight="1" x14ac:dyDescent="0.25">
      <c r="A763" s="28"/>
      <c r="B763" s="4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12.75" customHeight="1" x14ac:dyDescent="0.25">
      <c r="A764" s="28"/>
      <c r="B764" s="4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12.75" customHeight="1" x14ac:dyDescent="0.25">
      <c r="A765" s="28"/>
      <c r="B765" s="4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12.75" customHeight="1" x14ac:dyDescent="0.25">
      <c r="A766" s="28"/>
      <c r="B766" s="4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12.75" customHeight="1" x14ac:dyDescent="0.25">
      <c r="A767" s="28"/>
      <c r="B767" s="4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12.75" customHeight="1" x14ac:dyDescent="0.25">
      <c r="A768" s="28"/>
      <c r="B768" s="4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12.75" customHeight="1" x14ac:dyDescent="0.25">
      <c r="A769" s="28"/>
      <c r="B769" s="4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12.75" customHeight="1" x14ac:dyDescent="0.25">
      <c r="A770" s="28"/>
      <c r="B770" s="4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12.75" customHeight="1" x14ac:dyDescent="0.25">
      <c r="A771" s="28"/>
      <c r="B771" s="4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12.75" customHeight="1" x14ac:dyDescent="0.25">
      <c r="A772" s="28"/>
      <c r="B772" s="4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12.75" customHeight="1" x14ac:dyDescent="0.25">
      <c r="A773" s="28"/>
      <c r="B773" s="4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12.75" customHeight="1" x14ac:dyDescent="0.25">
      <c r="A774" s="28"/>
      <c r="B774" s="4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12.75" customHeight="1" x14ac:dyDescent="0.25">
      <c r="A775" s="28"/>
      <c r="B775" s="4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12.75" customHeight="1" x14ac:dyDescent="0.25">
      <c r="A776" s="28"/>
      <c r="B776" s="4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12.75" customHeight="1" x14ac:dyDescent="0.25">
      <c r="A777" s="28"/>
      <c r="B777" s="4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12.75" customHeight="1" x14ac:dyDescent="0.25">
      <c r="A778" s="28"/>
      <c r="B778" s="4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12.75" customHeight="1" x14ac:dyDescent="0.25">
      <c r="A779" s="28"/>
      <c r="B779" s="4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12.75" customHeight="1" x14ac:dyDescent="0.25">
      <c r="A780" s="28"/>
      <c r="B780" s="4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12.75" customHeight="1" x14ac:dyDescent="0.25">
      <c r="A781" s="28"/>
      <c r="B781" s="4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12.75" customHeight="1" x14ac:dyDescent="0.25">
      <c r="A782" s="28"/>
      <c r="B782" s="4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12.75" customHeight="1" x14ac:dyDescent="0.25">
      <c r="A783" s="28"/>
      <c r="B783" s="4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12.75" customHeight="1" x14ac:dyDescent="0.25">
      <c r="A784" s="28"/>
      <c r="B784" s="4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12.75" customHeight="1" x14ac:dyDescent="0.25">
      <c r="A785" s="28"/>
      <c r="B785" s="4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12.75" customHeight="1" x14ac:dyDescent="0.25">
      <c r="A786" s="28"/>
      <c r="B786" s="4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12.75" customHeight="1" x14ac:dyDescent="0.25">
      <c r="A787" s="28"/>
      <c r="B787" s="4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12.75" customHeight="1" x14ac:dyDescent="0.25">
      <c r="A788" s="28"/>
      <c r="B788" s="4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12.75" customHeight="1" x14ac:dyDescent="0.25">
      <c r="A789" s="28"/>
      <c r="B789" s="4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12.75" customHeight="1" x14ac:dyDescent="0.25">
      <c r="A790" s="28"/>
      <c r="B790" s="4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12.75" customHeight="1" x14ac:dyDescent="0.25">
      <c r="A791" s="28"/>
      <c r="B791" s="4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12.75" customHeight="1" x14ac:dyDescent="0.25">
      <c r="A792" s="28"/>
      <c r="B792" s="4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12.75" customHeight="1" x14ac:dyDescent="0.25">
      <c r="A793" s="28"/>
      <c r="B793" s="4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12.75" customHeight="1" x14ac:dyDescent="0.25">
      <c r="A794" s="28"/>
      <c r="B794" s="4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12.75" customHeight="1" x14ac:dyDescent="0.25">
      <c r="A795" s="28"/>
      <c r="B795" s="4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12.75" customHeight="1" x14ac:dyDescent="0.25">
      <c r="A796" s="28"/>
      <c r="B796" s="4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12.75" customHeight="1" x14ac:dyDescent="0.25">
      <c r="A797" s="28"/>
      <c r="B797" s="4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12.75" customHeight="1" x14ac:dyDescent="0.25">
      <c r="A798" s="28"/>
      <c r="B798" s="4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12.75" customHeight="1" x14ac:dyDescent="0.25">
      <c r="A799" s="28"/>
      <c r="B799" s="4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12.75" customHeight="1" x14ac:dyDescent="0.25">
      <c r="A800" s="28"/>
      <c r="B800" s="4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12.75" customHeight="1" x14ac:dyDescent="0.25">
      <c r="A801" s="28"/>
      <c r="B801" s="4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12.75" customHeight="1" x14ac:dyDescent="0.25">
      <c r="A802" s="28"/>
      <c r="B802" s="4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12.75" customHeight="1" x14ac:dyDescent="0.25">
      <c r="A803" s="28"/>
      <c r="B803" s="4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12.75" customHeight="1" x14ac:dyDescent="0.25">
      <c r="A804" s="28"/>
      <c r="B804" s="4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12.75" customHeight="1" x14ac:dyDescent="0.25">
      <c r="A805" s="28"/>
      <c r="B805" s="4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12.75" customHeight="1" x14ac:dyDescent="0.25">
      <c r="A806" s="28"/>
      <c r="B806" s="4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12.75" customHeight="1" x14ac:dyDescent="0.25">
      <c r="A807" s="28"/>
      <c r="B807" s="4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12.75" customHeight="1" x14ac:dyDescent="0.25">
      <c r="A808" s="28"/>
      <c r="B808" s="4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12.75" customHeight="1" x14ac:dyDescent="0.25">
      <c r="A809" s="28"/>
      <c r="B809" s="4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12.75" customHeight="1" x14ac:dyDescent="0.25">
      <c r="A810" s="28"/>
      <c r="B810" s="4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12.75" customHeight="1" x14ac:dyDescent="0.25">
      <c r="A811" s="28"/>
      <c r="B811" s="4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12.75" customHeight="1" x14ac:dyDescent="0.25">
      <c r="A812" s="28"/>
      <c r="B812" s="4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12.75" customHeight="1" x14ac:dyDescent="0.25">
      <c r="A813" s="28"/>
      <c r="B813" s="4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12.75" customHeight="1" x14ac:dyDescent="0.25">
      <c r="A814" s="28"/>
      <c r="B814" s="4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12.75" customHeight="1" x14ac:dyDescent="0.25">
      <c r="A815" s="28"/>
      <c r="B815" s="4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12.75" customHeight="1" x14ac:dyDescent="0.25">
      <c r="A816" s="28"/>
      <c r="B816" s="4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12.75" customHeight="1" x14ac:dyDescent="0.25">
      <c r="A817" s="28"/>
      <c r="B817" s="4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12.75" customHeight="1" x14ac:dyDescent="0.25">
      <c r="A818" s="28"/>
      <c r="B818" s="4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12.75" customHeight="1" x14ac:dyDescent="0.25">
      <c r="A819" s="28"/>
      <c r="B819" s="4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12.75" customHeight="1" x14ac:dyDescent="0.25">
      <c r="A820" s="28"/>
      <c r="B820" s="4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12.75" customHeight="1" x14ac:dyDescent="0.25">
      <c r="A821" s="28"/>
      <c r="B821" s="4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12.75" customHeight="1" x14ac:dyDescent="0.25">
      <c r="A822" s="28"/>
      <c r="B822" s="4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12.75" customHeight="1" x14ac:dyDescent="0.25">
      <c r="A823" s="28"/>
      <c r="B823" s="4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12.75" customHeight="1" x14ac:dyDescent="0.25">
      <c r="A824" s="28"/>
      <c r="B824" s="4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12.75" customHeight="1" x14ac:dyDescent="0.25">
      <c r="A825" s="28"/>
      <c r="B825" s="4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12.75" customHeight="1" x14ac:dyDescent="0.25">
      <c r="A826" s="28"/>
      <c r="B826" s="4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12.75" customHeight="1" x14ac:dyDescent="0.25">
      <c r="A827" s="28"/>
      <c r="B827" s="4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12.75" customHeight="1" x14ac:dyDescent="0.25">
      <c r="A828" s="28"/>
      <c r="B828" s="4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12.75" customHeight="1" x14ac:dyDescent="0.25">
      <c r="A829" s="28"/>
      <c r="B829" s="4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12.75" customHeight="1" x14ac:dyDescent="0.25">
      <c r="A830" s="28"/>
      <c r="B830" s="4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12.75" customHeight="1" x14ac:dyDescent="0.25">
      <c r="A831" s="28"/>
      <c r="B831" s="4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12.75" customHeight="1" x14ac:dyDescent="0.25">
      <c r="A832" s="28"/>
      <c r="B832" s="4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12.75" customHeight="1" x14ac:dyDescent="0.25">
      <c r="A833" s="28"/>
      <c r="B833" s="4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12.75" customHeight="1" x14ac:dyDescent="0.25">
      <c r="A834" s="28"/>
      <c r="B834" s="4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12.75" customHeight="1" x14ac:dyDescent="0.25">
      <c r="A835" s="28"/>
      <c r="B835" s="4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12.75" customHeight="1" x14ac:dyDescent="0.25">
      <c r="A836" s="28"/>
      <c r="B836" s="4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12.75" customHeight="1" x14ac:dyDescent="0.25">
      <c r="A837" s="28"/>
      <c r="B837" s="4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12.75" customHeight="1" x14ac:dyDescent="0.25">
      <c r="A838" s="28"/>
      <c r="B838" s="4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12.75" customHeight="1" x14ac:dyDescent="0.25">
      <c r="A839" s="28"/>
      <c r="B839" s="4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12.75" customHeight="1" x14ac:dyDescent="0.25">
      <c r="A840" s="28"/>
      <c r="B840" s="4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12.75" customHeight="1" x14ac:dyDescent="0.25">
      <c r="A841" s="28"/>
      <c r="B841" s="4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12.75" customHeight="1" x14ac:dyDescent="0.25">
      <c r="A842" s="28"/>
      <c r="B842" s="4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12.75" customHeight="1" x14ac:dyDescent="0.25">
      <c r="A843" s="28"/>
      <c r="B843" s="4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12.75" customHeight="1" x14ac:dyDescent="0.25">
      <c r="A844" s="28"/>
      <c r="B844" s="4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12.75" customHeight="1" x14ac:dyDescent="0.25">
      <c r="A845" s="28"/>
      <c r="B845" s="4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12.75" customHeight="1" x14ac:dyDescent="0.25">
      <c r="A846" s="28"/>
      <c r="B846" s="4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12.75" customHeight="1" x14ac:dyDescent="0.25">
      <c r="A847" s="28"/>
      <c r="B847" s="4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12.75" customHeight="1" x14ac:dyDescent="0.25">
      <c r="A848" s="28"/>
      <c r="B848" s="4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12.75" customHeight="1" x14ac:dyDescent="0.25">
      <c r="A849" s="28"/>
      <c r="B849" s="4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12.75" customHeight="1" x14ac:dyDescent="0.25">
      <c r="A850" s="28"/>
      <c r="B850" s="4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12.75" customHeight="1" x14ac:dyDescent="0.25">
      <c r="A851" s="28"/>
      <c r="B851" s="4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12.75" customHeight="1" x14ac:dyDescent="0.25">
      <c r="A852" s="28"/>
      <c r="B852" s="4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12.75" customHeight="1" x14ac:dyDescent="0.25">
      <c r="A853" s="28"/>
      <c r="B853" s="4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12.75" customHeight="1" x14ac:dyDescent="0.25">
      <c r="A854" s="28"/>
      <c r="B854" s="4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12.75" customHeight="1" x14ac:dyDescent="0.25">
      <c r="A855" s="28"/>
      <c r="B855" s="4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12.75" customHeight="1" x14ac:dyDescent="0.25">
      <c r="A856" s="28"/>
      <c r="B856" s="4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12.75" customHeight="1" x14ac:dyDescent="0.25">
      <c r="A857" s="28"/>
      <c r="B857" s="4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12.75" customHeight="1" x14ac:dyDescent="0.25">
      <c r="A858" s="28"/>
      <c r="B858" s="4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12.75" customHeight="1" x14ac:dyDescent="0.25">
      <c r="A859" s="28"/>
      <c r="B859" s="4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12.75" customHeight="1" x14ac:dyDescent="0.25">
      <c r="A860" s="28"/>
      <c r="B860" s="4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12.75" customHeight="1" x14ac:dyDescent="0.25">
      <c r="A861" s="28"/>
      <c r="B861" s="4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12.75" customHeight="1" x14ac:dyDescent="0.25">
      <c r="A862" s="28"/>
      <c r="B862" s="4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12.75" customHeight="1" x14ac:dyDescent="0.25">
      <c r="A863" s="28"/>
      <c r="B863" s="4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12.75" customHeight="1" x14ac:dyDescent="0.25">
      <c r="A864" s="28"/>
      <c r="B864" s="4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12.75" customHeight="1" x14ac:dyDescent="0.25">
      <c r="A865" s="28"/>
      <c r="B865" s="4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12.75" customHeight="1" x14ac:dyDescent="0.25">
      <c r="A866" s="28"/>
      <c r="B866" s="4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12.75" customHeight="1" x14ac:dyDescent="0.25">
      <c r="A867" s="28"/>
      <c r="B867" s="4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12.75" customHeight="1" x14ac:dyDescent="0.25">
      <c r="A868" s="28"/>
      <c r="B868" s="4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12.75" customHeight="1" x14ac:dyDescent="0.25">
      <c r="A869" s="28"/>
      <c r="B869" s="4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12.75" customHeight="1" x14ac:dyDescent="0.25">
      <c r="A870" s="28"/>
      <c r="B870" s="4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12.75" customHeight="1" x14ac:dyDescent="0.25">
      <c r="A871" s="28"/>
      <c r="B871" s="4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12.75" customHeight="1" x14ac:dyDescent="0.25">
      <c r="A872" s="28"/>
      <c r="B872" s="4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12.75" customHeight="1" x14ac:dyDescent="0.25">
      <c r="A873" s="28"/>
      <c r="B873" s="4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12.75" customHeight="1" x14ac:dyDescent="0.25">
      <c r="A874" s="28"/>
      <c r="B874" s="4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12.75" customHeight="1" x14ac:dyDescent="0.25">
      <c r="A875" s="28"/>
      <c r="B875" s="4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12.75" customHeight="1" x14ac:dyDescent="0.25">
      <c r="A876" s="28"/>
      <c r="B876" s="4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12.75" customHeight="1" x14ac:dyDescent="0.25">
      <c r="A877" s="28"/>
      <c r="B877" s="4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12.75" customHeight="1" x14ac:dyDescent="0.25">
      <c r="A878" s="28"/>
      <c r="B878" s="4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12.75" customHeight="1" x14ac:dyDescent="0.25">
      <c r="A879" s="28"/>
      <c r="B879" s="4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12.75" customHeight="1" x14ac:dyDescent="0.25">
      <c r="A880" s="28"/>
      <c r="B880" s="4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12.75" customHeight="1" x14ac:dyDescent="0.25">
      <c r="A881" s="28"/>
      <c r="B881" s="4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12.75" customHeight="1" x14ac:dyDescent="0.25">
      <c r="A882" s="28"/>
      <c r="B882" s="4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12.75" customHeight="1" x14ac:dyDescent="0.25">
      <c r="A883" s="28"/>
      <c r="B883" s="4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12.75" customHeight="1" x14ac:dyDescent="0.25">
      <c r="A884" s="28"/>
      <c r="B884" s="4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12.75" customHeight="1" x14ac:dyDescent="0.25">
      <c r="A885" s="28"/>
      <c r="B885" s="4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12.75" customHeight="1" x14ac:dyDescent="0.25">
      <c r="A886" s="28"/>
      <c r="B886" s="4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12.75" customHeight="1" x14ac:dyDescent="0.25">
      <c r="A887" s="28"/>
      <c r="B887" s="4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12.75" customHeight="1" x14ac:dyDescent="0.25">
      <c r="A888" s="28"/>
      <c r="B888" s="4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12.75" customHeight="1" x14ac:dyDescent="0.25">
      <c r="A889" s="28"/>
      <c r="B889" s="4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12.75" customHeight="1" x14ac:dyDescent="0.25">
      <c r="A890" s="28"/>
      <c r="B890" s="4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12.75" customHeight="1" x14ac:dyDescent="0.25">
      <c r="A891" s="28"/>
      <c r="B891" s="4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12.75" customHeight="1" x14ac:dyDescent="0.25">
      <c r="A892" s="28"/>
      <c r="B892" s="4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12.75" customHeight="1" x14ac:dyDescent="0.25">
      <c r="A893" s="28"/>
      <c r="B893" s="4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12.75" customHeight="1" x14ac:dyDescent="0.25">
      <c r="A894" s="28"/>
      <c r="B894" s="4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12.75" customHeight="1" x14ac:dyDescent="0.25">
      <c r="A895" s="28"/>
      <c r="B895" s="4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12.75" customHeight="1" x14ac:dyDescent="0.25">
      <c r="A896" s="28"/>
      <c r="B896" s="4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12.75" customHeight="1" x14ac:dyDescent="0.25">
      <c r="A897" s="28"/>
      <c r="B897" s="4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12.75" customHeight="1" x14ac:dyDescent="0.25">
      <c r="A898" s="28"/>
      <c r="B898" s="4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12.75" customHeight="1" x14ac:dyDescent="0.25">
      <c r="A899" s="28"/>
      <c r="B899" s="4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12.75" customHeight="1" x14ac:dyDescent="0.25">
      <c r="A900" s="28"/>
      <c r="B900" s="4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12.75" customHeight="1" x14ac:dyDescent="0.25">
      <c r="A901" s="28"/>
      <c r="B901" s="4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12.75" customHeight="1" x14ac:dyDescent="0.25">
      <c r="A902" s="28"/>
      <c r="B902" s="4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12.75" customHeight="1" x14ac:dyDescent="0.25">
      <c r="A903" s="28"/>
      <c r="B903" s="4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12.75" customHeight="1" x14ac:dyDescent="0.25">
      <c r="A904" s="28"/>
      <c r="B904" s="4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12.75" customHeight="1" x14ac:dyDescent="0.25">
      <c r="A905" s="28"/>
      <c r="B905" s="4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12.75" customHeight="1" x14ac:dyDescent="0.25">
      <c r="A906" s="28"/>
      <c r="B906" s="4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12.75" customHeight="1" x14ac:dyDescent="0.25">
      <c r="A907" s="28"/>
      <c r="B907" s="4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12.75" customHeight="1" x14ac:dyDescent="0.25">
      <c r="A908" s="28"/>
      <c r="B908" s="4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12.75" customHeight="1" x14ac:dyDescent="0.25">
      <c r="A909" s="28"/>
      <c r="B909" s="4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12.75" customHeight="1" x14ac:dyDescent="0.25">
      <c r="A910" s="28"/>
      <c r="B910" s="4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12.75" customHeight="1" x14ac:dyDescent="0.25">
      <c r="A911" s="28"/>
      <c r="B911" s="4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12.75" customHeight="1" x14ac:dyDescent="0.25">
      <c r="A912" s="28"/>
      <c r="B912" s="4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12.75" customHeight="1" x14ac:dyDescent="0.25">
      <c r="A913" s="28"/>
      <c r="B913" s="4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12.75" customHeight="1" x14ac:dyDescent="0.25">
      <c r="A914" s="28"/>
      <c r="B914" s="4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12.75" customHeight="1" x14ac:dyDescent="0.25">
      <c r="A915" s="28"/>
      <c r="B915" s="4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12.75" customHeight="1" x14ac:dyDescent="0.25">
      <c r="A916" s="28"/>
      <c r="B916" s="4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12.75" customHeight="1" x14ac:dyDescent="0.25">
      <c r="A917" s="28"/>
      <c r="B917" s="4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12.75" customHeight="1" x14ac:dyDescent="0.25">
      <c r="A918" s="28"/>
      <c r="B918" s="4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12.75" customHeight="1" x14ac:dyDescent="0.25">
      <c r="A919" s="28"/>
      <c r="B919" s="4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ht="12.75" customHeight="1" x14ac:dyDescent="0.25">
      <c r="A920" s="28"/>
      <c r="B920" s="4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ht="12.75" customHeight="1" x14ac:dyDescent="0.25">
      <c r="A921" s="28"/>
      <c r="B921" s="4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ht="12.75" customHeight="1" x14ac:dyDescent="0.25">
      <c r="A922" s="28"/>
      <c r="B922" s="4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ht="12.75" customHeight="1" x14ac:dyDescent="0.25">
      <c r="A923" s="28"/>
      <c r="B923" s="4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ht="12.75" customHeight="1" x14ac:dyDescent="0.25">
      <c r="A924" s="28"/>
      <c r="B924" s="4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ht="12.75" customHeight="1" x14ac:dyDescent="0.25">
      <c r="A925" s="28"/>
      <c r="B925" s="4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ht="12.75" customHeight="1" x14ac:dyDescent="0.25">
      <c r="A926" s="28"/>
      <c r="B926" s="4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ht="12.75" customHeight="1" x14ac:dyDescent="0.25">
      <c r="A927" s="28"/>
      <c r="B927" s="4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ht="12.75" customHeight="1" x14ac:dyDescent="0.25">
      <c r="A928" s="28"/>
      <c r="B928" s="4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ht="12.75" customHeight="1" x14ac:dyDescent="0.25">
      <c r="A929" s="28"/>
      <c r="B929" s="4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ht="12.75" customHeight="1" x14ac:dyDescent="0.25">
      <c r="A930" s="28"/>
      <c r="B930" s="4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ht="12.75" customHeight="1" x14ac:dyDescent="0.25">
      <c r="A931" s="28"/>
      <c r="B931" s="4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ht="12.75" customHeight="1" x14ac:dyDescent="0.25">
      <c r="A932" s="28"/>
      <c r="B932" s="4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ht="12.75" customHeight="1" x14ac:dyDescent="0.25">
      <c r="A933" s="28"/>
      <c r="B933" s="4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ht="12.75" customHeight="1" x14ac:dyDescent="0.25">
      <c r="A934" s="28"/>
      <c r="B934" s="4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ht="12.75" customHeight="1" x14ac:dyDescent="0.25">
      <c r="A935" s="28"/>
      <c r="B935" s="4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ht="12.75" customHeight="1" x14ac:dyDescent="0.25">
      <c r="A936" s="28"/>
      <c r="B936" s="4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ht="12.75" customHeight="1" x14ac:dyDescent="0.25">
      <c r="A937" s="28"/>
      <c r="B937" s="4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ht="12.75" customHeight="1" x14ac:dyDescent="0.25">
      <c r="A938" s="28"/>
      <c r="B938" s="4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ht="12.75" customHeight="1" x14ac:dyDescent="0.25">
      <c r="A939" s="28"/>
      <c r="B939" s="4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ht="12.75" customHeight="1" x14ac:dyDescent="0.25">
      <c r="A940" s="28"/>
      <c r="B940" s="4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ht="12.75" customHeight="1" x14ac:dyDescent="0.25">
      <c r="A941" s="28"/>
      <c r="B941" s="4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ht="12.75" customHeight="1" x14ac:dyDescent="0.25">
      <c r="A942" s="28"/>
      <c r="B942" s="4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ht="12.75" customHeight="1" x14ac:dyDescent="0.25">
      <c r="A943" s="28"/>
      <c r="B943" s="4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ht="12.75" customHeight="1" x14ac:dyDescent="0.25">
      <c r="A944" s="28"/>
      <c r="B944" s="4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ht="12.75" customHeight="1" x14ac:dyDescent="0.25">
      <c r="A945" s="28"/>
      <c r="B945" s="4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ht="12.75" customHeight="1" x14ac:dyDescent="0.25">
      <c r="A946" s="28"/>
      <c r="B946" s="4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ht="12.75" customHeight="1" x14ac:dyDescent="0.25">
      <c r="A947" s="28"/>
      <c r="B947" s="4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ht="12.75" customHeight="1" x14ac:dyDescent="0.25">
      <c r="A948" s="28"/>
      <c r="B948" s="4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ht="12.75" customHeight="1" x14ac:dyDescent="0.25">
      <c r="A949" s="28"/>
      <c r="B949" s="4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ht="12.75" customHeight="1" x14ac:dyDescent="0.25">
      <c r="A950" s="28"/>
      <c r="B950" s="4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ht="12.75" customHeight="1" x14ac:dyDescent="0.25">
      <c r="A951" s="28"/>
      <c r="B951" s="4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ht="12.75" customHeight="1" x14ac:dyDescent="0.25">
      <c r="A952" s="28"/>
      <c r="B952" s="4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 ht="12.75" customHeight="1" x14ac:dyDescent="0.25">
      <c r="A953" s="28"/>
      <c r="B953" s="4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 ht="12.75" customHeight="1" x14ac:dyDescent="0.25">
      <c r="A954" s="28"/>
      <c r="B954" s="4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 ht="12.75" customHeight="1" x14ac:dyDescent="0.25">
      <c r="A955" s="28"/>
      <c r="B955" s="4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 ht="12.75" customHeight="1" x14ac:dyDescent="0.25">
      <c r="A956" s="28"/>
      <c r="B956" s="4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 ht="12.75" customHeight="1" x14ac:dyDescent="0.25">
      <c r="A957" s="28"/>
      <c r="B957" s="4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 ht="12.75" customHeight="1" x14ac:dyDescent="0.25">
      <c r="A958" s="28"/>
      <c r="B958" s="4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1:26" ht="12.75" customHeight="1" x14ac:dyDescent="0.25">
      <c r="A959" s="28"/>
      <c r="B959" s="4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1:26" ht="12.75" customHeight="1" x14ac:dyDescent="0.25">
      <c r="A960" s="28"/>
      <c r="B960" s="4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1:26" ht="12.75" customHeight="1" x14ac:dyDescent="0.25">
      <c r="A961" s="28"/>
      <c r="B961" s="4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1:26" ht="12.75" customHeight="1" x14ac:dyDescent="0.25">
      <c r="A962" s="28"/>
      <c r="B962" s="4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1:26" ht="12.75" customHeight="1" x14ac:dyDescent="0.25">
      <c r="A963" s="28"/>
      <c r="B963" s="4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1:26" ht="12.75" customHeight="1" x14ac:dyDescent="0.25">
      <c r="A964" s="28"/>
      <c r="B964" s="4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1:26" ht="12.75" customHeight="1" x14ac:dyDescent="0.25">
      <c r="A965" s="28"/>
      <c r="B965" s="4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1:26" ht="12.75" customHeight="1" x14ac:dyDescent="0.25">
      <c r="A966" s="28"/>
      <c r="B966" s="4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1:26" ht="12.75" customHeight="1" x14ac:dyDescent="0.25">
      <c r="A967" s="28"/>
      <c r="B967" s="4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1:26" ht="12.75" customHeight="1" x14ac:dyDescent="0.25">
      <c r="A968" s="28"/>
      <c r="B968" s="4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1:26" ht="12.75" customHeight="1" x14ac:dyDescent="0.25">
      <c r="A969" s="28"/>
      <c r="B969" s="4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1:26" ht="12.75" customHeight="1" x14ac:dyDescent="0.25">
      <c r="A970" s="28"/>
      <c r="B970" s="4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1:26" ht="12.75" customHeight="1" x14ac:dyDescent="0.25">
      <c r="A971" s="28"/>
      <c r="B971" s="4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1:26" ht="12.75" customHeight="1" x14ac:dyDescent="0.25">
      <c r="A972" s="28"/>
      <c r="B972" s="4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1:26" ht="12.75" customHeight="1" x14ac:dyDescent="0.25">
      <c r="A973" s="28"/>
      <c r="B973" s="4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1:26" ht="12.75" customHeight="1" x14ac:dyDescent="0.25">
      <c r="A974" s="28"/>
      <c r="B974" s="4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1:26" ht="12.75" customHeight="1" x14ac:dyDescent="0.25">
      <c r="A975" s="28"/>
      <c r="B975" s="4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1:26" ht="12.75" customHeight="1" x14ac:dyDescent="0.25">
      <c r="A976" s="28"/>
      <c r="B976" s="4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1:26" ht="12.75" customHeight="1" x14ac:dyDescent="0.25">
      <c r="A977" s="28"/>
      <c r="B977" s="4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1:26" ht="12.75" customHeight="1" x14ac:dyDescent="0.25">
      <c r="A978" s="28"/>
      <c r="B978" s="4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1:26" ht="12.75" customHeight="1" x14ac:dyDescent="0.25">
      <c r="A979" s="28"/>
      <c r="B979" s="4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1:26" ht="12.75" customHeight="1" x14ac:dyDescent="0.25">
      <c r="A980" s="28"/>
      <c r="B980" s="4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1:26" ht="12.75" customHeight="1" x14ac:dyDescent="0.25">
      <c r="A981" s="28"/>
      <c r="B981" s="4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1:26" ht="12.75" customHeight="1" x14ac:dyDescent="0.25">
      <c r="A982" s="28"/>
      <c r="B982" s="4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1:26" ht="12.75" customHeight="1" x14ac:dyDescent="0.25">
      <c r="A983" s="28"/>
      <c r="B983" s="4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1:26" ht="12.75" customHeight="1" x14ac:dyDescent="0.25">
      <c r="A984" s="28"/>
      <c r="B984" s="4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1:26" ht="12.75" customHeight="1" x14ac:dyDescent="0.25">
      <c r="A985" s="28"/>
      <c r="B985" s="4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1:26" ht="12.75" customHeight="1" x14ac:dyDescent="0.25">
      <c r="A986" s="28"/>
      <c r="B986" s="4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1:26" ht="12.75" customHeight="1" x14ac:dyDescent="0.25">
      <c r="A987" s="28"/>
      <c r="B987" s="4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1:26" ht="12.75" customHeight="1" x14ac:dyDescent="0.25">
      <c r="A988" s="28"/>
      <c r="B988" s="4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1:26" ht="12.75" customHeight="1" x14ac:dyDescent="0.25">
      <c r="A989" s="28"/>
      <c r="B989" s="4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1:26" ht="12.75" customHeight="1" x14ac:dyDescent="0.25">
      <c r="A990" s="28"/>
      <c r="B990" s="4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1:26" ht="12.75" customHeight="1" x14ac:dyDescent="0.25">
      <c r="A991" s="28"/>
      <c r="B991" s="4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1:26" ht="12.75" customHeight="1" x14ac:dyDescent="0.25">
      <c r="A992" s="28"/>
      <c r="B992" s="4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1:26" ht="12.75" customHeight="1" x14ac:dyDescent="0.25">
      <c r="A993" s="28"/>
      <c r="B993" s="4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1:26" ht="12.75" customHeight="1" x14ac:dyDescent="0.25">
      <c r="A994" s="28"/>
      <c r="B994" s="4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1:26" ht="12.75" customHeight="1" x14ac:dyDescent="0.25">
      <c r="A995" s="28"/>
      <c r="B995" s="4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1:26" ht="12.75" customHeight="1" x14ac:dyDescent="0.25">
      <c r="A996" s="28"/>
      <c r="B996" s="4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1:26" ht="12.75" customHeight="1" x14ac:dyDescent="0.25">
      <c r="A997" s="28"/>
      <c r="B997" s="4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1:26" ht="12.75" customHeight="1" x14ac:dyDescent="0.25">
      <c r="A998" s="28"/>
      <c r="B998" s="4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spans="1:26" ht="12.75" customHeight="1" x14ac:dyDescent="0.25">
      <c r="A999" s="28"/>
      <c r="B999" s="4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spans="1:26" ht="12.75" customHeight="1" x14ac:dyDescent="0.25">
      <c r="A1000" s="28"/>
      <c r="B1000" s="4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  <row r="1001" spans="1:26" ht="12.75" customHeight="1" x14ac:dyDescent="0.25">
      <c r="A1001" s="28"/>
      <c r="B1001" s="4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</row>
  </sheetData>
  <mergeCells count="13">
    <mergeCell ref="A1:A6"/>
    <mergeCell ref="B1:J1"/>
    <mergeCell ref="B2:J2"/>
    <mergeCell ref="B3:J3"/>
    <mergeCell ref="B4:B6"/>
    <mergeCell ref="C4:C6"/>
    <mergeCell ref="G4:G6"/>
    <mergeCell ref="D4:F4"/>
    <mergeCell ref="H4:J4"/>
    <mergeCell ref="D5:F5"/>
    <mergeCell ref="H5:J5"/>
    <mergeCell ref="D6:F6"/>
    <mergeCell ref="H6:J6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Q1000"/>
  <sheetViews>
    <sheetView workbookViewId="0">
      <pane xSplit="1" ySplit="2" topLeftCell="B81" activePane="bottomRight" state="frozen"/>
      <selection pane="topRight" activeCell="B1" sqref="B1"/>
      <selection pane="bottomLeft" activeCell="A3" sqref="A3"/>
      <selection pane="bottomRight" activeCell="H81" sqref="H81"/>
    </sheetView>
  </sheetViews>
  <sheetFormatPr defaultColWidth="12.59765625" defaultRowHeight="15" customHeight="1" x14ac:dyDescent="0.25"/>
  <cols>
    <col min="1" max="1" width="9.8984375" customWidth="1"/>
    <col min="2" max="2" width="16.19921875" customWidth="1"/>
    <col min="3" max="3" width="2.59765625" customWidth="1"/>
    <col min="4" max="4" width="28.69921875" customWidth="1"/>
    <col min="5" max="5" width="13.5" customWidth="1"/>
    <col min="6" max="6" width="8.59765625" customWidth="1"/>
    <col min="7" max="7" width="2.59765625" customWidth="1"/>
    <col min="8" max="8" width="27.69921875" customWidth="1"/>
    <col min="9" max="9" width="19" customWidth="1"/>
    <col min="10" max="10" width="8.59765625" customWidth="1"/>
    <col min="11" max="11" width="2.59765625" customWidth="1"/>
    <col min="12" max="12" width="11" customWidth="1"/>
    <col min="13" max="13" width="4.59765625" customWidth="1"/>
    <col min="14" max="14" width="8.59765625" customWidth="1"/>
    <col min="15" max="15" width="10.59765625" customWidth="1"/>
    <col min="16" max="26" width="8.59765625" customWidth="1"/>
  </cols>
  <sheetData>
    <row r="1" spans="1:17" ht="21" customHeight="1" x14ac:dyDescent="0.25">
      <c r="A1" s="15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N1" s="137" t="s">
        <v>119</v>
      </c>
      <c r="O1" s="138"/>
      <c r="P1" s="138"/>
      <c r="Q1" s="138"/>
    </row>
    <row r="2" spans="1:17" ht="44.25" customHeight="1" x14ac:dyDescent="0.3">
      <c r="A2" s="2" t="s">
        <v>2</v>
      </c>
      <c r="B2" s="3" t="s">
        <v>3</v>
      </c>
      <c r="C2" s="3"/>
      <c r="D2" s="2" t="s">
        <v>4</v>
      </c>
      <c r="E2" s="2" t="s">
        <v>5</v>
      </c>
      <c r="F2" s="4" t="s">
        <v>6</v>
      </c>
      <c r="G2" s="3"/>
      <c r="H2" s="2" t="s">
        <v>7</v>
      </c>
      <c r="I2" s="2" t="s">
        <v>8</v>
      </c>
      <c r="J2" s="4" t="s">
        <v>9</v>
      </c>
      <c r="K2" s="3"/>
      <c r="L2" s="5" t="s">
        <v>10</v>
      </c>
      <c r="M2" s="6"/>
      <c r="N2" s="7" t="s">
        <v>11</v>
      </c>
      <c r="O2" s="7" t="s">
        <v>12</v>
      </c>
      <c r="P2" s="7" t="s">
        <v>13</v>
      </c>
      <c r="Q2" s="7" t="s">
        <v>14</v>
      </c>
    </row>
    <row r="3" spans="1:17" ht="13.5" customHeight="1" x14ac:dyDescent="0.3">
      <c r="A3" s="9">
        <v>44229</v>
      </c>
      <c r="B3" s="10" t="s">
        <v>54</v>
      </c>
      <c r="C3" s="10"/>
      <c r="D3" s="11" t="s">
        <v>26</v>
      </c>
      <c r="E3" s="8"/>
      <c r="F3" s="12">
        <v>6</v>
      </c>
      <c r="H3" s="37"/>
      <c r="I3" s="10"/>
      <c r="J3" s="12"/>
      <c r="L3" s="12">
        <f>+'bnk acc Jan 21'!L66+F3-J3</f>
        <v>1311.3799999999999</v>
      </c>
    </row>
    <row r="4" spans="1:17" ht="13.5" customHeight="1" x14ac:dyDescent="0.3">
      <c r="A4" s="9">
        <v>44229</v>
      </c>
      <c r="B4" s="10" t="s">
        <v>51</v>
      </c>
      <c r="C4" s="10"/>
      <c r="D4" s="11"/>
      <c r="F4" s="12"/>
      <c r="H4" s="37" t="s">
        <v>197</v>
      </c>
      <c r="I4" s="10"/>
      <c r="J4" s="12">
        <v>14.39</v>
      </c>
      <c r="L4" s="12">
        <f t="shared" ref="L4:L94" si="0">+L3+F4-J4</f>
        <v>1296.9899999999998</v>
      </c>
    </row>
    <row r="5" spans="1:17" ht="13.5" customHeight="1" x14ac:dyDescent="0.3">
      <c r="A5" s="9">
        <v>44239</v>
      </c>
      <c r="B5" s="10" t="s">
        <v>57</v>
      </c>
      <c r="C5" s="10"/>
      <c r="D5" s="11" t="s">
        <v>41</v>
      </c>
      <c r="F5" s="12">
        <v>1500</v>
      </c>
      <c r="H5" s="37"/>
      <c r="I5" s="10"/>
      <c r="J5" s="12"/>
      <c r="L5" s="12">
        <f t="shared" si="0"/>
        <v>2796.99</v>
      </c>
    </row>
    <row r="6" spans="1:17" ht="13.5" customHeight="1" x14ac:dyDescent="0.3">
      <c r="A6" s="9">
        <v>44249</v>
      </c>
      <c r="B6" s="10" t="s">
        <v>47</v>
      </c>
      <c r="C6" s="10"/>
      <c r="D6" s="11"/>
      <c r="F6" s="12"/>
      <c r="H6" s="37" t="s">
        <v>197</v>
      </c>
      <c r="I6" s="10"/>
      <c r="J6" s="12">
        <v>600</v>
      </c>
      <c r="L6" s="12">
        <f t="shared" si="0"/>
        <v>2196.9899999999998</v>
      </c>
    </row>
    <row r="7" spans="1:17" ht="13.5" customHeight="1" x14ac:dyDescent="0.3">
      <c r="A7" s="9">
        <v>44256</v>
      </c>
      <c r="B7" s="10" t="s">
        <v>43</v>
      </c>
      <c r="C7" s="10"/>
      <c r="D7" s="11" t="s">
        <v>26</v>
      </c>
      <c r="F7" s="12">
        <v>19.170000000000002</v>
      </c>
      <c r="H7" s="37"/>
      <c r="I7" s="10"/>
      <c r="J7" s="12"/>
      <c r="L7" s="12">
        <f t="shared" si="0"/>
        <v>2216.16</v>
      </c>
    </row>
    <row r="8" spans="1:17" ht="13.5" customHeight="1" x14ac:dyDescent="0.3">
      <c r="A8" s="9">
        <v>44258</v>
      </c>
      <c r="B8" s="10" t="s">
        <v>43</v>
      </c>
      <c r="C8" s="10"/>
      <c r="D8" s="11" t="s">
        <v>26</v>
      </c>
      <c r="F8" s="12">
        <v>6</v>
      </c>
      <c r="H8" s="37"/>
      <c r="I8" s="10"/>
      <c r="J8" s="12"/>
      <c r="L8" s="12">
        <f t="shared" si="0"/>
        <v>2222.16</v>
      </c>
    </row>
    <row r="9" spans="1:17" ht="13.5" customHeight="1" x14ac:dyDescent="0.3">
      <c r="A9" s="9">
        <v>44272</v>
      </c>
      <c r="B9" s="10" t="s">
        <v>58</v>
      </c>
      <c r="C9" s="10"/>
      <c r="D9" s="11" t="s">
        <v>41</v>
      </c>
      <c r="F9" s="12">
        <v>2050</v>
      </c>
      <c r="H9" s="37"/>
      <c r="I9" s="10"/>
      <c r="J9" s="12"/>
      <c r="L9" s="12">
        <f t="shared" si="0"/>
        <v>4272.16</v>
      </c>
    </row>
    <row r="10" spans="1:17" ht="13.5" customHeight="1" x14ac:dyDescent="0.3">
      <c r="A10" s="9">
        <v>44273</v>
      </c>
      <c r="B10" s="10" t="s">
        <v>43</v>
      </c>
      <c r="C10" s="10"/>
      <c r="D10" s="11" t="s">
        <v>26</v>
      </c>
      <c r="F10" s="12">
        <v>19.170000000000002</v>
      </c>
      <c r="H10" s="37"/>
      <c r="I10" s="10"/>
      <c r="J10" s="12"/>
      <c r="L10" s="12">
        <f t="shared" si="0"/>
        <v>4291.33</v>
      </c>
    </row>
    <row r="11" spans="1:17" ht="13.5" customHeight="1" x14ac:dyDescent="0.3">
      <c r="A11" s="9">
        <v>44277</v>
      </c>
      <c r="B11" s="10" t="s">
        <v>43</v>
      </c>
      <c r="C11" s="10"/>
      <c r="D11" s="11" t="s">
        <v>26</v>
      </c>
      <c r="F11" s="12">
        <v>19.170000000000002</v>
      </c>
      <c r="H11" s="37"/>
      <c r="I11" s="10"/>
      <c r="J11" s="12"/>
      <c r="L11" s="12">
        <f t="shared" si="0"/>
        <v>4310.5</v>
      </c>
    </row>
    <row r="12" spans="1:17" ht="13.5" customHeight="1" x14ac:dyDescent="0.3">
      <c r="A12" s="9">
        <v>44277</v>
      </c>
      <c r="B12" s="10" t="s">
        <v>47</v>
      </c>
      <c r="C12" s="10"/>
      <c r="D12" s="11"/>
      <c r="F12" s="12"/>
      <c r="H12" s="37" t="s">
        <v>197</v>
      </c>
      <c r="I12" s="10"/>
      <c r="J12" s="12">
        <v>600</v>
      </c>
      <c r="L12" s="12">
        <f t="shared" si="0"/>
        <v>3710.5</v>
      </c>
    </row>
    <row r="13" spans="1:17" ht="13.5" customHeight="1" x14ac:dyDescent="0.3">
      <c r="A13" s="9">
        <v>44277</v>
      </c>
      <c r="B13" s="10" t="s">
        <v>24</v>
      </c>
      <c r="C13" s="10"/>
      <c r="D13" s="11"/>
      <c r="F13" s="12"/>
      <c r="H13" s="37" t="s">
        <v>197</v>
      </c>
      <c r="I13" s="10"/>
      <c r="J13" s="12">
        <v>14.39</v>
      </c>
      <c r="L13" s="12">
        <f t="shared" si="0"/>
        <v>3696.11</v>
      </c>
    </row>
    <row r="14" spans="1:17" ht="13.5" customHeight="1" x14ac:dyDescent="0.3">
      <c r="A14" s="9">
        <v>44279</v>
      </c>
      <c r="B14" s="10" t="s">
        <v>43</v>
      </c>
      <c r="C14" s="10"/>
      <c r="D14" s="11" t="s">
        <v>26</v>
      </c>
      <c r="F14" s="12">
        <v>9.4600000000000009</v>
      </c>
      <c r="H14" s="37"/>
      <c r="I14" s="10"/>
      <c r="J14" s="12"/>
      <c r="L14" s="12">
        <f t="shared" si="0"/>
        <v>3705.57</v>
      </c>
    </row>
    <row r="15" spans="1:17" ht="13.5" customHeight="1" x14ac:dyDescent="0.3">
      <c r="A15" s="9">
        <v>44284</v>
      </c>
      <c r="B15" s="10" t="s">
        <v>43</v>
      </c>
      <c r="C15" s="10"/>
      <c r="D15" s="11" t="s">
        <v>26</v>
      </c>
      <c r="F15" s="12">
        <v>9.4600000000000009</v>
      </c>
      <c r="H15" s="37"/>
      <c r="I15" s="10"/>
      <c r="J15" s="12"/>
      <c r="L15" s="12">
        <f t="shared" si="0"/>
        <v>3715.03</v>
      </c>
    </row>
    <row r="16" spans="1:17" ht="13.5" customHeight="1" x14ac:dyDescent="0.3">
      <c r="A16" s="9">
        <v>44284</v>
      </c>
      <c r="B16" s="10" t="s">
        <v>59</v>
      </c>
      <c r="C16" s="10"/>
      <c r="D16" s="11" t="s">
        <v>41</v>
      </c>
      <c r="F16" s="12">
        <v>970.13</v>
      </c>
      <c r="H16" s="37"/>
      <c r="I16" s="10"/>
      <c r="J16" s="12"/>
      <c r="L16" s="12">
        <f t="shared" si="0"/>
        <v>4685.16</v>
      </c>
    </row>
    <row r="17" spans="1:12" ht="13.5" customHeight="1" x14ac:dyDescent="0.3">
      <c r="A17" s="9">
        <v>44292</v>
      </c>
      <c r="B17" s="10" t="s">
        <v>60</v>
      </c>
      <c r="C17" s="10"/>
      <c r="D17" s="11" t="s">
        <v>19</v>
      </c>
      <c r="E17" s="8"/>
      <c r="F17" s="12">
        <v>200</v>
      </c>
      <c r="H17" s="37"/>
      <c r="I17" s="10"/>
      <c r="J17" s="12"/>
      <c r="L17" s="12">
        <f t="shared" si="0"/>
        <v>4885.16</v>
      </c>
    </row>
    <row r="18" spans="1:12" ht="13.5" customHeight="1" x14ac:dyDescent="0.3">
      <c r="A18" s="9">
        <v>44293</v>
      </c>
      <c r="B18" s="10" t="s">
        <v>43</v>
      </c>
      <c r="C18" s="10"/>
      <c r="D18" s="11" t="s">
        <v>26</v>
      </c>
      <c r="E18" s="8"/>
      <c r="F18" s="12">
        <v>9.4600000000000009</v>
      </c>
      <c r="H18" s="37"/>
      <c r="I18" s="10"/>
      <c r="J18" s="12"/>
      <c r="L18" s="12">
        <f t="shared" si="0"/>
        <v>4894.62</v>
      </c>
    </row>
    <row r="19" spans="1:12" ht="13.5" customHeight="1" x14ac:dyDescent="0.3">
      <c r="A19" s="9">
        <v>44293</v>
      </c>
      <c r="B19" s="10" t="s">
        <v>43</v>
      </c>
      <c r="C19" s="10"/>
      <c r="D19" s="11" t="s">
        <v>26</v>
      </c>
      <c r="E19" s="8"/>
      <c r="F19" s="12">
        <v>7.5</v>
      </c>
      <c r="H19" s="37"/>
      <c r="I19" s="10"/>
      <c r="J19" s="12"/>
      <c r="L19" s="12">
        <f t="shared" si="0"/>
        <v>4902.12</v>
      </c>
    </row>
    <row r="20" spans="1:12" ht="13.5" customHeight="1" x14ac:dyDescent="0.3">
      <c r="A20" s="9">
        <v>44298</v>
      </c>
      <c r="B20" s="10" t="s">
        <v>60</v>
      </c>
      <c r="C20" s="10"/>
      <c r="D20" s="11" t="s">
        <v>19</v>
      </c>
      <c r="E20" s="8"/>
      <c r="F20" s="12">
        <v>200</v>
      </c>
      <c r="H20" s="37"/>
      <c r="I20" s="10"/>
      <c r="J20" s="12"/>
      <c r="L20" s="12">
        <f t="shared" si="0"/>
        <v>5102.12</v>
      </c>
    </row>
    <row r="21" spans="1:12" ht="13.5" customHeight="1" x14ac:dyDescent="0.3">
      <c r="A21" s="9">
        <v>44300</v>
      </c>
      <c r="B21" s="10" t="s">
        <v>62</v>
      </c>
      <c r="C21" s="10"/>
      <c r="D21" s="11"/>
      <c r="F21" s="12"/>
      <c r="H21" s="37" t="s">
        <v>197</v>
      </c>
      <c r="I21" s="10"/>
      <c r="J21" s="12">
        <v>72.739999999999995</v>
      </c>
      <c r="L21" s="12">
        <f t="shared" si="0"/>
        <v>5029.38</v>
      </c>
    </row>
    <row r="22" spans="1:12" ht="13.5" customHeight="1" x14ac:dyDescent="0.3">
      <c r="A22" s="9">
        <v>44307</v>
      </c>
      <c r="B22" s="10" t="s">
        <v>47</v>
      </c>
      <c r="C22" s="10"/>
      <c r="D22" s="11"/>
      <c r="F22" s="12"/>
      <c r="H22" s="37" t="s">
        <v>197</v>
      </c>
      <c r="I22" s="10"/>
      <c r="J22" s="12">
        <v>600</v>
      </c>
      <c r="L22" s="12">
        <f t="shared" si="0"/>
        <v>4429.38</v>
      </c>
    </row>
    <row r="23" spans="1:12" ht="13.5" customHeight="1" x14ac:dyDescent="0.3">
      <c r="A23" s="9">
        <v>44308</v>
      </c>
      <c r="B23" s="10" t="s">
        <v>24</v>
      </c>
      <c r="C23" s="10"/>
      <c r="D23" s="11"/>
      <c r="F23" s="12"/>
      <c r="H23" s="37" t="s">
        <v>197</v>
      </c>
      <c r="I23" s="10"/>
      <c r="J23" s="12">
        <v>14.39</v>
      </c>
      <c r="L23" s="12">
        <f t="shared" si="0"/>
        <v>4414.99</v>
      </c>
    </row>
    <row r="24" spans="1:12" ht="13.5" customHeight="1" x14ac:dyDescent="0.3">
      <c r="A24" s="9">
        <v>44312</v>
      </c>
      <c r="B24" s="10" t="s">
        <v>43</v>
      </c>
      <c r="C24" s="10"/>
      <c r="D24" s="11" t="s">
        <v>26</v>
      </c>
      <c r="F24" s="12">
        <v>50</v>
      </c>
      <c r="H24" s="37"/>
      <c r="I24" s="10"/>
      <c r="J24" s="12"/>
      <c r="L24" s="12">
        <f t="shared" si="0"/>
        <v>4464.99</v>
      </c>
    </row>
    <row r="25" spans="1:12" ht="13.5" customHeight="1" x14ac:dyDescent="0.3">
      <c r="A25" s="9">
        <v>44321</v>
      </c>
      <c r="B25" s="10" t="s">
        <v>63</v>
      </c>
      <c r="C25" s="10"/>
      <c r="D25" s="11"/>
      <c r="F25" s="12"/>
      <c r="H25" s="37" t="s">
        <v>197</v>
      </c>
      <c r="I25" s="10"/>
      <c r="J25" s="12">
        <v>19.25</v>
      </c>
      <c r="L25" s="12">
        <f t="shared" si="0"/>
        <v>4445.74</v>
      </c>
    </row>
    <row r="26" spans="1:12" ht="13.5" customHeight="1" x14ac:dyDescent="0.3">
      <c r="A26" s="9">
        <v>44323</v>
      </c>
      <c r="B26" s="10" t="s">
        <v>54</v>
      </c>
      <c r="C26" s="10"/>
      <c r="D26" s="11" t="s">
        <v>26</v>
      </c>
      <c r="F26" s="12">
        <v>3945.75</v>
      </c>
      <c r="H26" s="37"/>
      <c r="I26" s="10"/>
      <c r="J26" s="12"/>
      <c r="L26" s="12">
        <f t="shared" si="0"/>
        <v>8391.49</v>
      </c>
    </row>
    <row r="27" spans="1:12" ht="13.5" customHeight="1" x14ac:dyDescent="0.3">
      <c r="A27" s="9">
        <v>44327</v>
      </c>
      <c r="B27" s="10" t="s">
        <v>54</v>
      </c>
      <c r="C27" s="10"/>
      <c r="D27" s="11" t="s">
        <v>26</v>
      </c>
      <c r="F27" s="12">
        <v>6</v>
      </c>
      <c r="H27" s="37"/>
      <c r="I27" s="10"/>
      <c r="J27" s="12"/>
      <c r="L27" s="12">
        <f t="shared" si="0"/>
        <v>8397.49</v>
      </c>
    </row>
    <row r="28" spans="1:12" ht="13.5" customHeight="1" x14ac:dyDescent="0.3">
      <c r="A28" s="9">
        <v>44328</v>
      </c>
      <c r="B28" s="10" t="s">
        <v>43</v>
      </c>
      <c r="C28" s="10"/>
      <c r="D28" s="11" t="s">
        <v>26</v>
      </c>
      <c r="E28" s="8"/>
      <c r="F28" s="12">
        <v>24.02</v>
      </c>
      <c r="H28" s="37"/>
      <c r="I28" s="10"/>
      <c r="J28" s="12"/>
      <c r="L28" s="12">
        <f t="shared" si="0"/>
        <v>8421.51</v>
      </c>
    </row>
    <row r="29" spans="1:12" ht="13.5" customHeight="1" x14ac:dyDescent="0.3">
      <c r="A29" s="9">
        <v>44328</v>
      </c>
      <c r="B29" s="10" t="s">
        <v>64</v>
      </c>
      <c r="C29" s="10"/>
      <c r="D29" s="11" t="s">
        <v>19</v>
      </c>
      <c r="E29" s="8"/>
      <c r="F29" s="12">
        <v>200</v>
      </c>
      <c r="H29" s="37"/>
      <c r="I29" s="10"/>
      <c r="J29" s="12"/>
      <c r="L29" s="12">
        <f t="shared" si="0"/>
        <v>8621.51</v>
      </c>
    </row>
    <row r="30" spans="1:12" ht="13.5" customHeight="1" x14ac:dyDescent="0.3">
      <c r="A30" s="9">
        <v>44337</v>
      </c>
      <c r="B30" s="10" t="s">
        <v>47</v>
      </c>
      <c r="C30" s="10"/>
      <c r="D30" s="11"/>
      <c r="E30" s="8"/>
      <c r="F30" s="12"/>
      <c r="H30" s="37" t="s">
        <v>197</v>
      </c>
      <c r="I30" s="10"/>
      <c r="J30" s="12">
        <v>600</v>
      </c>
      <c r="L30" s="12">
        <f t="shared" si="0"/>
        <v>8021.51</v>
      </c>
    </row>
    <row r="31" spans="1:12" ht="13.5" customHeight="1" x14ac:dyDescent="0.3">
      <c r="A31" s="9">
        <v>44340</v>
      </c>
      <c r="B31" s="10" t="s">
        <v>24</v>
      </c>
      <c r="C31" s="10"/>
      <c r="D31" s="11"/>
      <c r="E31" s="8"/>
      <c r="F31" s="12"/>
      <c r="H31" s="37" t="s">
        <v>197</v>
      </c>
      <c r="I31" s="10"/>
      <c r="J31" s="12">
        <v>14.39</v>
      </c>
      <c r="L31" s="12">
        <f t="shared" si="0"/>
        <v>8007.12</v>
      </c>
    </row>
    <row r="32" spans="1:12" ht="13.5" customHeight="1" x14ac:dyDescent="0.3">
      <c r="A32" s="9">
        <v>44342</v>
      </c>
      <c r="B32" s="10" t="s">
        <v>43</v>
      </c>
      <c r="C32" s="10"/>
      <c r="D32" s="11" t="s">
        <v>26</v>
      </c>
      <c r="E32" s="8"/>
      <c r="F32" s="12">
        <v>50</v>
      </c>
      <c r="H32" s="37"/>
      <c r="I32" s="10"/>
      <c r="J32" s="12"/>
      <c r="L32" s="12">
        <f t="shared" si="0"/>
        <v>8057.12</v>
      </c>
    </row>
    <row r="33" spans="1:12" ht="13.5" customHeight="1" x14ac:dyDescent="0.3">
      <c r="A33" s="9">
        <v>44350</v>
      </c>
      <c r="B33" s="10" t="s">
        <v>43</v>
      </c>
      <c r="C33" s="10"/>
      <c r="D33" s="11" t="s">
        <v>26</v>
      </c>
      <c r="E33" s="8"/>
      <c r="F33" s="12">
        <v>38.590000000000003</v>
      </c>
      <c r="H33" s="37"/>
      <c r="I33" s="10"/>
      <c r="J33" s="12"/>
      <c r="L33" s="12">
        <f t="shared" si="0"/>
        <v>8095.71</v>
      </c>
    </row>
    <row r="34" spans="1:12" ht="13.5" customHeight="1" x14ac:dyDescent="0.3">
      <c r="A34" s="9">
        <v>44351</v>
      </c>
      <c r="B34" s="10" t="s">
        <v>66</v>
      </c>
      <c r="C34" s="10"/>
      <c r="D34" s="11" t="s">
        <v>42</v>
      </c>
      <c r="E34" s="8"/>
      <c r="F34" s="12">
        <v>1000</v>
      </c>
      <c r="H34" s="37"/>
      <c r="I34" s="10"/>
      <c r="J34" s="12"/>
      <c r="L34" s="12">
        <f t="shared" si="0"/>
        <v>9095.7099999999991</v>
      </c>
    </row>
    <row r="35" spans="1:12" ht="13.5" customHeight="1" x14ac:dyDescent="0.3">
      <c r="A35" s="9">
        <v>44351</v>
      </c>
      <c r="B35" s="10" t="s">
        <v>67</v>
      </c>
      <c r="C35" s="10"/>
      <c r="D35" s="11"/>
      <c r="E35" s="8"/>
      <c r="F35" s="12"/>
      <c r="H35" s="37" t="s">
        <v>197</v>
      </c>
      <c r="I35" s="10"/>
      <c r="J35" s="12">
        <v>19.25</v>
      </c>
      <c r="L35" s="12">
        <f t="shared" si="0"/>
        <v>9076.4599999999991</v>
      </c>
    </row>
    <row r="36" spans="1:12" ht="13.5" customHeight="1" x14ac:dyDescent="0.3">
      <c r="A36" s="9">
        <v>44354</v>
      </c>
      <c r="B36" s="10" t="s">
        <v>68</v>
      </c>
      <c r="C36" s="10"/>
      <c r="D36" s="11"/>
      <c r="E36" s="8"/>
      <c r="F36" s="12">
        <v>500</v>
      </c>
      <c r="H36" s="37"/>
      <c r="I36" s="10"/>
      <c r="J36" s="12"/>
      <c r="L36" s="12">
        <f t="shared" si="0"/>
        <v>9576.4599999999991</v>
      </c>
    </row>
    <row r="37" spans="1:12" ht="13.5" customHeight="1" x14ac:dyDescent="0.3">
      <c r="A37" s="9">
        <v>44358</v>
      </c>
      <c r="B37" s="10" t="s">
        <v>43</v>
      </c>
      <c r="C37" s="10"/>
      <c r="D37" s="11" t="s">
        <v>26</v>
      </c>
      <c r="E37" s="8"/>
      <c r="F37" s="12">
        <v>12</v>
      </c>
      <c r="H37" s="37"/>
      <c r="I37" s="10"/>
      <c r="J37" s="12"/>
      <c r="L37" s="12">
        <f t="shared" si="0"/>
        <v>9588.4599999999991</v>
      </c>
    </row>
    <row r="38" spans="1:12" ht="13.5" customHeight="1" x14ac:dyDescent="0.3">
      <c r="A38" s="9">
        <v>44361</v>
      </c>
      <c r="B38" s="10" t="s">
        <v>64</v>
      </c>
      <c r="C38" s="10"/>
      <c r="D38" s="11" t="s">
        <v>19</v>
      </c>
      <c r="E38" s="8"/>
      <c r="F38" s="12">
        <v>200</v>
      </c>
      <c r="H38" s="37"/>
      <c r="I38" s="10"/>
      <c r="J38" s="12"/>
      <c r="L38" s="12">
        <f t="shared" si="0"/>
        <v>9788.4599999999991</v>
      </c>
    </row>
    <row r="39" spans="1:12" ht="13.5" customHeight="1" x14ac:dyDescent="0.3">
      <c r="A39" s="9">
        <v>44368</v>
      </c>
      <c r="B39" s="10" t="s">
        <v>47</v>
      </c>
      <c r="C39" s="10"/>
      <c r="D39" s="11"/>
      <c r="E39" s="8"/>
      <c r="F39" s="12"/>
      <c r="H39" s="37" t="s">
        <v>197</v>
      </c>
      <c r="I39" s="10"/>
      <c r="J39" s="12">
        <v>600</v>
      </c>
      <c r="L39" s="12">
        <f t="shared" si="0"/>
        <v>9188.4599999999991</v>
      </c>
    </row>
    <row r="40" spans="1:12" ht="13.5" customHeight="1" x14ac:dyDescent="0.3">
      <c r="A40" s="9">
        <v>44371</v>
      </c>
      <c r="B40" s="10" t="s">
        <v>69</v>
      </c>
      <c r="C40" s="10"/>
      <c r="D40" s="11" t="s">
        <v>42</v>
      </c>
      <c r="E40" s="8"/>
      <c r="F40" s="12">
        <v>1500</v>
      </c>
      <c r="H40" s="37"/>
      <c r="I40" s="10"/>
      <c r="J40" s="12"/>
      <c r="L40" s="12">
        <f t="shared" si="0"/>
        <v>10688.46</v>
      </c>
    </row>
    <row r="41" spans="1:12" ht="13.5" customHeight="1" x14ac:dyDescent="0.3">
      <c r="A41" s="9">
        <v>44372</v>
      </c>
      <c r="B41" s="10" t="s">
        <v>24</v>
      </c>
      <c r="C41" s="10"/>
      <c r="D41" s="11"/>
      <c r="E41" s="8"/>
      <c r="F41" s="12"/>
      <c r="H41" s="37" t="s">
        <v>197</v>
      </c>
      <c r="I41" s="10"/>
      <c r="J41" s="12">
        <v>14.39</v>
      </c>
      <c r="L41" s="12">
        <f t="shared" si="0"/>
        <v>10674.07</v>
      </c>
    </row>
    <row r="42" spans="1:12" ht="13.5" customHeight="1" x14ac:dyDescent="0.3">
      <c r="A42" s="9">
        <v>44375</v>
      </c>
      <c r="B42" s="10" t="s">
        <v>70</v>
      </c>
      <c r="C42" s="10"/>
      <c r="D42" s="11" t="s">
        <v>26</v>
      </c>
      <c r="F42" s="12">
        <v>50</v>
      </c>
      <c r="H42" s="37"/>
      <c r="I42" s="10"/>
      <c r="J42" s="12"/>
      <c r="L42" s="12">
        <f t="shared" si="0"/>
        <v>10724.07</v>
      </c>
    </row>
    <row r="43" spans="1:12" ht="13.5" customHeight="1" x14ac:dyDescent="0.3">
      <c r="A43" s="9">
        <v>44377</v>
      </c>
      <c r="B43" s="10" t="s">
        <v>43</v>
      </c>
      <c r="C43" s="10"/>
      <c r="D43" s="11" t="s">
        <v>26</v>
      </c>
      <c r="F43" s="12">
        <v>19.12</v>
      </c>
      <c r="H43" s="37"/>
      <c r="I43" s="10"/>
      <c r="J43" s="12"/>
      <c r="L43" s="12">
        <f t="shared" si="0"/>
        <v>10743.19</v>
      </c>
    </row>
    <row r="44" spans="1:12" ht="13.5" customHeight="1" x14ac:dyDescent="0.3">
      <c r="A44" s="9">
        <v>44382</v>
      </c>
      <c r="B44" s="10" t="s">
        <v>63</v>
      </c>
      <c r="C44" s="10"/>
      <c r="D44" s="11"/>
      <c r="F44" s="12"/>
      <c r="H44" s="37" t="s">
        <v>197</v>
      </c>
      <c r="I44" s="10"/>
      <c r="J44" s="12">
        <v>19.25</v>
      </c>
      <c r="L44" s="12">
        <f t="shared" si="0"/>
        <v>10723.94</v>
      </c>
    </row>
    <row r="45" spans="1:12" ht="13.5" customHeight="1" x14ac:dyDescent="0.3">
      <c r="A45" s="9">
        <v>44386</v>
      </c>
      <c r="B45" s="10" t="s">
        <v>43</v>
      </c>
      <c r="C45" s="10"/>
      <c r="D45" s="11" t="s">
        <v>26</v>
      </c>
      <c r="F45" s="12">
        <v>9.41</v>
      </c>
      <c r="H45" s="37"/>
      <c r="I45" s="10"/>
      <c r="J45" s="12"/>
      <c r="L45" s="12">
        <f t="shared" si="0"/>
        <v>10733.35</v>
      </c>
    </row>
    <row r="46" spans="1:12" ht="13.5" customHeight="1" x14ac:dyDescent="0.3">
      <c r="A46" s="9">
        <v>44398</v>
      </c>
      <c r="B46" s="10" t="s">
        <v>47</v>
      </c>
      <c r="C46" s="10"/>
      <c r="D46" s="11"/>
      <c r="F46" s="12"/>
      <c r="H46" s="37" t="s">
        <v>197</v>
      </c>
      <c r="I46" s="10"/>
      <c r="J46" s="12">
        <v>600</v>
      </c>
      <c r="L46" s="12">
        <f t="shared" si="0"/>
        <v>10133.35</v>
      </c>
    </row>
    <row r="47" spans="1:12" ht="13.5" customHeight="1" x14ac:dyDescent="0.3">
      <c r="A47" s="9">
        <v>44400</v>
      </c>
      <c r="B47" s="10" t="s">
        <v>24</v>
      </c>
      <c r="C47" s="10"/>
      <c r="D47" s="11"/>
      <c r="F47" s="12"/>
      <c r="H47" s="37" t="s">
        <v>197</v>
      </c>
      <c r="I47" s="10"/>
      <c r="J47" s="12">
        <v>14.38</v>
      </c>
      <c r="L47" s="12">
        <f t="shared" si="0"/>
        <v>10118.970000000001</v>
      </c>
    </row>
    <row r="48" spans="1:12" ht="13.5" customHeight="1" x14ac:dyDescent="0.3">
      <c r="A48" s="9">
        <v>44403</v>
      </c>
      <c r="B48" s="10" t="s">
        <v>71</v>
      </c>
      <c r="C48" s="10"/>
      <c r="D48" s="11" t="s">
        <v>26</v>
      </c>
      <c r="F48" s="12">
        <v>50</v>
      </c>
      <c r="H48" s="37"/>
      <c r="I48" s="10"/>
      <c r="J48" s="12"/>
      <c r="L48" s="12">
        <f t="shared" si="0"/>
        <v>10168.970000000001</v>
      </c>
    </row>
    <row r="49" spans="1:12" ht="13.5" customHeight="1" x14ac:dyDescent="0.3">
      <c r="A49" s="9">
        <v>44413</v>
      </c>
      <c r="B49" s="10" t="s">
        <v>63</v>
      </c>
      <c r="C49" s="10"/>
      <c r="D49" s="11"/>
      <c r="F49" s="12"/>
      <c r="H49" s="37" t="s">
        <v>197</v>
      </c>
      <c r="I49" s="10"/>
      <c r="J49" s="12">
        <v>19.25</v>
      </c>
      <c r="L49" s="12">
        <f t="shared" si="0"/>
        <v>10149.720000000001</v>
      </c>
    </row>
    <row r="50" spans="1:12" ht="13.5" customHeight="1" x14ac:dyDescent="0.3">
      <c r="A50" s="9">
        <v>44417</v>
      </c>
      <c r="B50" s="10" t="s">
        <v>54</v>
      </c>
      <c r="C50" s="10"/>
      <c r="D50" s="11" t="s">
        <v>26</v>
      </c>
      <c r="F50" s="12">
        <v>9.41</v>
      </c>
      <c r="H50" s="37"/>
      <c r="I50" s="10"/>
      <c r="J50" s="12"/>
      <c r="L50" s="12">
        <f t="shared" si="0"/>
        <v>10159.130000000001</v>
      </c>
    </row>
    <row r="51" spans="1:12" ht="13.5" customHeight="1" x14ac:dyDescent="0.3">
      <c r="A51" s="9">
        <v>44426</v>
      </c>
      <c r="B51" s="10" t="s">
        <v>54</v>
      </c>
      <c r="D51" s="11" t="s">
        <v>26</v>
      </c>
      <c r="F51" s="12">
        <v>0.2</v>
      </c>
      <c r="H51" s="97"/>
      <c r="J51" s="12"/>
      <c r="L51" s="12">
        <f t="shared" si="0"/>
        <v>10159.330000000002</v>
      </c>
    </row>
    <row r="52" spans="1:12" ht="13.5" customHeight="1" x14ac:dyDescent="0.3">
      <c r="A52" s="9">
        <v>44427</v>
      </c>
      <c r="B52" s="10" t="s">
        <v>43</v>
      </c>
      <c r="D52" s="11" t="s">
        <v>26</v>
      </c>
      <c r="F52" s="12">
        <v>19.170000000000002</v>
      </c>
      <c r="H52" s="97"/>
      <c r="J52" s="12"/>
      <c r="L52" s="12">
        <f t="shared" si="0"/>
        <v>10178.500000000002</v>
      </c>
    </row>
    <row r="53" spans="1:12" ht="13.5" customHeight="1" x14ac:dyDescent="0.3">
      <c r="A53" s="9">
        <v>44428</v>
      </c>
      <c r="B53" s="10" t="s">
        <v>47</v>
      </c>
      <c r="D53" s="11"/>
      <c r="F53" s="12"/>
      <c r="H53" s="37" t="s">
        <v>197</v>
      </c>
      <c r="J53" s="12">
        <v>600</v>
      </c>
      <c r="L53" s="12">
        <f t="shared" si="0"/>
        <v>9578.5000000000018</v>
      </c>
    </row>
    <row r="54" spans="1:12" ht="13.5" customHeight="1" x14ac:dyDescent="0.3">
      <c r="A54" s="9">
        <v>44434</v>
      </c>
      <c r="B54" s="10" t="s">
        <v>71</v>
      </c>
      <c r="D54" s="11" t="s">
        <v>26</v>
      </c>
      <c r="F54" s="12">
        <v>50</v>
      </c>
      <c r="H54" s="97"/>
      <c r="J54" s="12"/>
      <c r="L54" s="12">
        <f t="shared" si="0"/>
        <v>9628.5000000000018</v>
      </c>
    </row>
    <row r="55" spans="1:12" ht="13.5" customHeight="1" x14ac:dyDescent="0.3">
      <c r="A55" s="9">
        <v>44442</v>
      </c>
      <c r="B55" s="10" t="s">
        <v>63</v>
      </c>
      <c r="D55" s="11"/>
      <c r="F55" s="12"/>
      <c r="H55" s="37" t="s">
        <v>197</v>
      </c>
      <c r="J55" s="12">
        <v>19.25</v>
      </c>
      <c r="L55" s="12">
        <f t="shared" si="0"/>
        <v>9609.2500000000018</v>
      </c>
    </row>
    <row r="56" spans="1:12" ht="13.5" customHeight="1" x14ac:dyDescent="0.3">
      <c r="A56" s="9">
        <v>44442</v>
      </c>
      <c r="B56" s="10" t="s">
        <v>24</v>
      </c>
      <c r="D56" s="11"/>
      <c r="F56" s="12"/>
      <c r="H56" s="37" t="s">
        <v>197</v>
      </c>
      <c r="J56" s="12">
        <v>14.39</v>
      </c>
      <c r="L56" s="12">
        <f t="shared" si="0"/>
        <v>9594.8600000000024</v>
      </c>
    </row>
    <row r="57" spans="1:12" ht="13.5" customHeight="1" x14ac:dyDescent="0.3">
      <c r="A57" s="9">
        <v>44446</v>
      </c>
      <c r="B57" s="10" t="s">
        <v>120</v>
      </c>
      <c r="D57" s="11"/>
      <c r="F57" s="12"/>
      <c r="H57" s="37" t="s">
        <v>197</v>
      </c>
      <c r="J57" s="12">
        <v>72</v>
      </c>
      <c r="L57" s="12">
        <f t="shared" si="0"/>
        <v>9522.8600000000024</v>
      </c>
    </row>
    <row r="58" spans="1:12" ht="13.5" customHeight="1" x14ac:dyDescent="0.3">
      <c r="A58" s="9">
        <v>44459</v>
      </c>
      <c r="B58" s="10" t="s">
        <v>47</v>
      </c>
      <c r="D58" s="11"/>
      <c r="F58" s="12"/>
      <c r="H58" s="98" t="s">
        <v>197</v>
      </c>
      <c r="J58" s="12">
        <v>600</v>
      </c>
      <c r="L58" s="12">
        <f t="shared" si="0"/>
        <v>8922.8600000000024</v>
      </c>
    </row>
    <row r="59" spans="1:12" ht="13.5" customHeight="1" x14ac:dyDescent="0.3">
      <c r="A59" s="9">
        <v>44466</v>
      </c>
      <c r="B59" s="10" t="s">
        <v>28</v>
      </c>
      <c r="D59" s="11" t="s">
        <v>26</v>
      </c>
      <c r="F59" s="12">
        <v>50</v>
      </c>
      <c r="H59" s="97"/>
      <c r="J59" s="12"/>
      <c r="L59" s="12">
        <f t="shared" si="0"/>
        <v>8972.8600000000024</v>
      </c>
    </row>
    <row r="60" spans="1:12" ht="13.5" customHeight="1" x14ac:dyDescent="0.3">
      <c r="A60" s="9">
        <v>44474</v>
      </c>
      <c r="B60" s="10" t="s">
        <v>63</v>
      </c>
      <c r="D60" s="11"/>
      <c r="F60" s="12"/>
      <c r="H60" s="98" t="s">
        <v>197</v>
      </c>
      <c r="J60" s="12">
        <v>19.25</v>
      </c>
      <c r="L60" s="12">
        <f t="shared" si="0"/>
        <v>8953.6100000000024</v>
      </c>
    </row>
    <row r="61" spans="1:12" ht="13.5" customHeight="1" x14ac:dyDescent="0.3">
      <c r="A61" s="9">
        <v>44476</v>
      </c>
      <c r="B61" s="10" t="s">
        <v>120</v>
      </c>
      <c r="D61" s="11" t="s">
        <v>19</v>
      </c>
      <c r="F61" s="12">
        <v>3272</v>
      </c>
      <c r="H61" s="97"/>
      <c r="J61" s="12"/>
      <c r="L61" s="12">
        <f t="shared" si="0"/>
        <v>12225.610000000002</v>
      </c>
    </row>
    <row r="62" spans="1:12" ht="13.5" customHeight="1" x14ac:dyDescent="0.3">
      <c r="A62" s="9">
        <v>44476</v>
      </c>
      <c r="B62" s="10" t="s">
        <v>121</v>
      </c>
      <c r="D62" s="11" t="s">
        <v>19</v>
      </c>
      <c r="F62" s="12">
        <v>200</v>
      </c>
      <c r="H62" s="97"/>
      <c r="J62" s="12"/>
      <c r="L62" s="12">
        <f t="shared" si="0"/>
        <v>12425.610000000002</v>
      </c>
    </row>
    <row r="63" spans="1:12" ht="13.5" customHeight="1" x14ac:dyDescent="0.3">
      <c r="A63" s="9">
        <v>44476</v>
      </c>
      <c r="B63" s="10" t="s">
        <v>122</v>
      </c>
      <c r="D63" s="11"/>
      <c r="F63" s="12"/>
      <c r="H63" s="98" t="s">
        <v>197</v>
      </c>
      <c r="J63" s="12">
        <v>15.6</v>
      </c>
      <c r="L63" s="12">
        <f t="shared" si="0"/>
        <v>12410.010000000002</v>
      </c>
    </row>
    <row r="64" spans="1:12" ht="13.5" customHeight="1" x14ac:dyDescent="0.3">
      <c r="A64" s="9">
        <v>44488</v>
      </c>
      <c r="B64" s="10" t="s">
        <v>43</v>
      </c>
      <c r="D64" s="11" t="s">
        <v>26</v>
      </c>
      <c r="F64" s="12">
        <v>38.590000000000003</v>
      </c>
      <c r="H64" s="97"/>
      <c r="J64" s="12"/>
      <c r="L64" s="12">
        <f t="shared" si="0"/>
        <v>12448.600000000002</v>
      </c>
    </row>
    <row r="65" spans="1:12" ht="13.5" customHeight="1" x14ac:dyDescent="0.3">
      <c r="A65" s="9">
        <v>44490</v>
      </c>
      <c r="B65" s="10" t="s">
        <v>47</v>
      </c>
      <c r="D65" s="11"/>
      <c r="F65" s="12"/>
      <c r="H65" s="98" t="s">
        <v>197</v>
      </c>
      <c r="J65" s="12">
        <v>600</v>
      </c>
      <c r="L65" s="12">
        <f t="shared" si="0"/>
        <v>11848.600000000002</v>
      </c>
    </row>
    <row r="66" spans="1:12" ht="13.5" customHeight="1" x14ac:dyDescent="0.3">
      <c r="A66" s="9">
        <v>44491</v>
      </c>
      <c r="B66" s="10" t="s">
        <v>123</v>
      </c>
      <c r="D66" s="11" t="s">
        <v>42</v>
      </c>
      <c r="F66" s="12">
        <v>1484</v>
      </c>
      <c r="H66" s="97"/>
      <c r="J66" s="12"/>
      <c r="L66" s="12">
        <f t="shared" si="0"/>
        <v>13332.600000000002</v>
      </c>
    </row>
    <row r="67" spans="1:12" ht="13.5" customHeight="1" x14ac:dyDescent="0.3">
      <c r="A67" s="9">
        <v>44491</v>
      </c>
      <c r="B67" s="10" t="s">
        <v>24</v>
      </c>
      <c r="D67" s="11"/>
      <c r="F67" s="12"/>
      <c r="H67" s="98" t="s">
        <v>197</v>
      </c>
      <c r="J67" s="12">
        <v>14.39</v>
      </c>
      <c r="L67" s="12">
        <f t="shared" si="0"/>
        <v>13318.210000000003</v>
      </c>
    </row>
    <row r="68" spans="1:12" ht="13.5" customHeight="1" x14ac:dyDescent="0.3">
      <c r="A68" s="9">
        <v>44495</v>
      </c>
      <c r="B68" s="10" t="s">
        <v>54</v>
      </c>
      <c r="D68" s="11" t="s">
        <v>26</v>
      </c>
      <c r="F68" s="12">
        <v>50</v>
      </c>
      <c r="H68" s="97"/>
      <c r="J68" s="12"/>
      <c r="L68" s="12">
        <f t="shared" si="0"/>
        <v>13368.210000000003</v>
      </c>
    </row>
    <row r="69" spans="1:12" ht="13.5" customHeight="1" x14ac:dyDescent="0.3">
      <c r="A69" s="9">
        <v>44501</v>
      </c>
      <c r="B69" s="10" t="s">
        <v>43</v>
      </c>
      <c r="D69" s="11" t="s">
        <v>26</v>
      </c>
      <c r="F69" s="12">
        <v>500</v>
      </c>
      <c r="H69" s="97"/>
      <c r="J69" s="12"/>
      <c r="L69" s="12">
        <f t="shared" si="0"/>
        <v>13868.210000000003</v>
      </c>
    </row>
    <row r="70" spans="1:12" ht="13.5" customHeight="1" x14ac:dyDescent="0.3">
      <c r="A70" s="9">
        <v>44505</v>
      </c>
      <c r="B70" s="10" t="s">
        <v>63</v>
      </c>
      <c r="D70" s="11"/>
      <c r="F70" s="12"/>
      <c r="H70" s="98" t="s">
        <v>197</v>
      </c>
      <c r="J70" s="12">
        <v>19.25</v>
      </c>
      <c r="L70" s="12">
        <f t="shared" si="0"/>
        <v>13848.960000000003</v>
      </c>
    </row>
    <row r="71" spans="1:12" ht="13.5" customHeight="1" x14ac:dyDescent="0.3">
      <c r="A71" s="9">
        <v>44522</v>
      </c>
      <c r="B71" s="10" t="s">
        <v>47</v>
      </c>
      <c r="D71" s="11"/>
      <c r="F71" s="12"/>
      <c r="H71" s="98" t="s">
        <v>197</v>
      </c>
      <c r="J71" s="12">
        <v>600</v>
      </c>
      <c r="L71" s="12">
        <f t="shared" si="0"/>
        <v>13248.960000000003</v>
      </c>
    </row>
    <row r="72" spans="1:12" ht="13.5" customHeight="1" x14ac:dyDescent="0.3">
      <c r="A72" s="9">
        <v>44522</v>
      </c>
      <c r="B72" s="10" t="s">
        <v>124</v>
      </c>
      <c r="D72" s="11"/>
      <c r="F72" s="12"/>
      <c r="H72" s="98" t="s">
        <v>197</v>
      </c>
      <c r="J72" s="12">
        <v>20</v>
      </c>
      <c r="L72" s="12">
        <f t="shared" si="0"/>
        <v>13228.960000000003</v>
      </c>
    </row>
    <row r="73" spans="1:12" ht="13.5" customHeight="1" x14ac:dyDescent="0.3">
      <c r="A73" s="9">
        <v>44522</v>
      </c>
      <c r="B73" s="10" t="s">
        <v>125</v>
      </c>
      <c r="D73" s="11"/>
      <c r="F73" s="12"/>
      <c r="H73" s="98" t="s">
        <v>197</v>
      </c>
      <c r="J73" s="12">
        <v>36.5</v>
      </c>
      <c r="L73" s="12">
        <f t="shared" si="0"/>
        <v>13192.460000000003</v>
      </c>
    </row>
    <row r="74" spans="1:12" ht="13.5" customHeight="1" x14ac:dyDescent="0.3">
      <c r="A74" s="9">
        <v>44526</v>
      </c>
      <c r="B74" s="10" t="s">
        <v>54</v>
      </c>
      <c r="D74" s="11" t="s">
        <v>26</v>
      </c>
      <c r="F74" s="12">
        <v>50</v>
      </c>
      <c r="H74" s="97"/>
      <c r="J74" s="12"/>
      <c r="L74" s="12">
        <f t="shared" si="0"/>
        <v>13242.460000000003</v>
      </c>
    </row>
    <row r="75" spans="1:12" ht="13.5" customHeight="1" x14ac:dyDescent="0.3">
      <c r="A75" s="9">
        <v>44529</v>
      </c>
      <c r="B75" s="10" t="s">
        <v>126</v>
      </c>
      <c r="D75" s="11"/>
      <c r="F75" s="12"/>
      <c r="H75" s="98" t="s">
        <v>197</v>
      </c>
      <c r="J75" s="12">
        <v>15.6</v>
      </c>
      <c r="L75" s="12">
        <f t="shared" si="0"/>
        <v>13226.860000000002</v>
      </c>
    </row>
    <row r="76" spans="1:12" ht="13.5" customHeight="1" x14ac:dyDescent="0.3">
      <c r="A76" s="9">
        <v>44529</v>
      </c>
      <c r="B76" s="10" t="s">
        <v>51</v>
      </c>
      <c r="D76" s="11"/>
      <c r="F76" s="12"/>
      <c r="H76" s="98" t="s">
        <v>197</v>
      </c>
      <c r="J76" s="12">
        <v>14.39</v>
      </c>
      <c r="L76" s="12">
        <f t="shared" si="0"/>
        <v>13212.470000000003</v>
      </c>
    </row>
    <row r="77" spans="1:12" ht="13.5" customHeight="1" x14ac:dyDescent="0.3">
      <c r="A77" s="9">
        <v>44532</v>
      </c>
      <c r="B77" s="10" t="s">
        <v>54</v>
      </c>
      <c r="D77" s="11" t="s">
        <v>26</v>
      </c>
      <c r="F77" s="12">
        <v>50</v>
      </c>
      <c r="H77" s="97"/>
      <c r="J77" s="12"/>
      <c r="L77" s="12">
        <f t="shared" si="0"/>
        <v>13262.470000000003</v>
      </c>
    </row>
    <row r="78" spans="1:12" ht="13.5" customHeight="1" x14ac:dyDescent="0.3">
      <c r="A78" s="9">
        <v>44545</v>
      </c>
      <c r="B78" s="10" t="s">
        <v>54</v>
      </c>
      <c r="D78" s="11" t="s">
        <v>26</v>
      </c>
      <c r="F78" s="12">
        <v>19.170000000000002</v>
      </c>
      <c r="H78" s="97"/>
      <c r="J78" s="12"/>
      <c r="L78" s="12">
        <f t="shared" si="0"/>
        <v>13281.640000000003</v>
      </c>
    </row>
    <row r="79" spans="1:12" ht="13.5" customHeight="1" x14ac:dyDescent="0.3">
      <c r="A79" s="9">
        <v>44550</v>
      </c>
      <c r="B79" s="10" t="s">
        <v>47</v>
      </c>
      <c r="D79" s="11"/>
      <c r="F79" s="12"/>
      <c r="H79" s="98" t="s">
        <v>197</v>
      </c>
      <c r="J79" s="12">
        <v>600</v>
      </c>
      <c r="L79" s="12">
        <f t="shared" si="0"/>
        <v>12681.640000000003</v>
      </c>
    </row>
    <row r="80" spans="1:12" ht="13.5" customHeight="1" x14ac:dyDescent="0.3">
      <c r="A80" s="9">
        <v>44550</v>
      </c>
      <c r="B80" s="10" t="s">
        <v>124</v>
      </c>
      <c r="D80" s="11"/>
      <c r="F80" s="12"/>
      <c r="H80" s="98" t="s">
        <v>197</v>
      </c>
      <c r="J80" s="12">
        <v>20</v>
      </c>
      <c r="L80" s="12">
        <f t="shared" si="0"/>
        <v>12661.640000000003</v>
      </c>
    </row>
    <row r="81" spans="1:12" ht="13.5" customHeight="1" x14ac:dyDescent="0.3">
      <c r="A81" s="9">
        <v>44550</v>
      </c>
      <c r="B81" s="10" t="s">
        <v>124</v>
      </c>
      <c r="D81" s="11"/>
      <c r="F81" s="12"/>
      <c r="H81" s="98" t="s">
        <v>197</v>
      </c>
      <c r="J81" s="12">
        <v>36.5</v>
      </c>
      <c r="L81" s="12">
        <f t="shared" si="0"/>
        <v>12625.140000000003</v>
      </c>
    </row>
    <row r="82" spans="1:12" ht="13.5" customHeight="1" x14ac:dyDescent="0.3">
      <c r="A82" s="9">
        <v>44550</v>
      </c>
      <c r="B82" s="10" t="s">
        <v>63</v>
      </c>
      <c r="D82" s="11"/>
      <c r="F82" s="12"/>
      <c r="H82" s="98" t="s">
        <v>197</v>
      </c>
      <c r="J82" s="12">
        <v>42.8</v>
      </c>
      <c r="L82" s="12">
        <f t="shared" si="0"/>
        <v>12582.340000000004</v>
      </c>
    </row>
    <row r="83" spans="1:12" ht="13.5" customHeight="1" x14ac:dyDescent="0.3">
      <c r="A83" s="9">
        <v>44551</v>
      </c>
      <c r="B83" s="10" t="s">
        <v>43</v>
      </c>
      <c r="D83" s="11" t="s">
        <v>26</v>
      </c>
      <c r="F83" s="12">
        <v>19.170000000000002</v>
      </c>
      <c r="H83" s="97"/>
      <c r="J83" s="12"/>
      <c r="L83" s="12">
        <f t="shared" si="0"/>
        <v>12601.510000000004</v>
      </c>
    </row>
    <row r="84" spans="1:12" ht="13.5" customHeight="1" x14ac:dyDescent="0.3">
      <c r="A84" s="9">
        <v>44552</v>
      </c>
      <c r="B84" s="10" t="s">
        <v>51</v>
      </c>
      <c r="D84" s="11"/>
      <c r="F84" s="12"/>
      <c r="H84" s="97"/>
      <c r="J84" s="12">
        <v>14.39</v>
      </c>
      <c r="L84" s="12">
        <f t="shared" si="0"/>
        <v>12587.120000000004</v>
      </c>
    </row>
    <row r="85" spans="1:12" ht="13.5" customHeight="1" x14ac:dyDescent="0.3">
      <c r="A85" s="9">
        <v>44559</v>
      </c>
      <c r="B85" s="10" t="s">
        <v>43</v>
      </c>
      <c r="D85" s="11" t="s">
        <v>26</v>
      </c>
      <c r="F85" s="12">
        <v>50</v>
      </c>
      <c r="H85" s="97"/>
      <c r="J85" s="12"/>
      <c r="L85" s="12">
        <f t="shared" si="0"/>
        <v>12637.120000000004</v>
      </c>
    </row>
    <row r="86" spans="1:12" ht="13.5" customHeight="1" x14ac:dyDescent="0.3">
      <c r="A86" s="9">
        <v>44573</v>
      </c>
      <c r="B86" s="10" t="s">
        <v>127</v>
      </c>
      <c r="D86" s="11" t="s">
        <v>26</v>
      </c>
      <c r="F86" s="12">
        <v>10</v>
      </c>
      <c r="H86" s="97"/>
      <c r="J86" s="12"/>
      <c r="L86" s="12">
        <f t="shared" si="0"/>
        <v>12647.120000000004</v>
      </c>
    </row>
    <row r="87" spans="1:12" ht="13.5" customHeight="1" x14ac:dyDescent="0.3">
      <c r="A87" s="9">
        <v>44580</v>
      </c>
      <c r="B87" s="10" t="s">
        <v>128</v>
      </c>
      <c r="D87" s="11" t="s">
        <v>26</v>
      </c>
      <c r="F87" s="12">
        <v>77.430000000000007</v>
      </c>
      <c r="H87" s="97"/>
      <c r="J87" s="12"/>
      <c r="L87" s="12">
        <f t="shared" si="0"/>
        <v>12724.550000000005</v>
      </c>
    </row>
    <row r="88" spans="1:12" ht="13.5" customHeight="1" x14ac:dyDescent="0.3">
      <c r="A88" s="9">
        <v>44580</v>
      </c>
      <c r="B88" s="10" t="s">
        <v>124</v>
      </c>
      <c r="D88" s="11"/>
      <c r="F88" s="12"/>
      <c r="H88" s="98" t="s">
        <v>197</v>
      </c>
      <c r="J88" s="12">
        <v>20</v>
      </c>
      <c r="L88" s="12">
        <f t="shared" si="0"/>
        <v>12704.550000000005</v>
      </c>
    </row>
    <row r="89" spans="1:12" ht="13.5" customHeight="1" x14ac:dyDescent="0.3">
      <c r="A89" s="9">
        <v>44580</v>
      </c>
      <c r="B89" s="10" t="s">
        <v>124</v>
      </c>
      <c r="D89" s="11"/>
      <c r="F89" s="12"/>
      <c r="H89" s="98" t="s">
        <v>197</v>
      </c>
      <c r="J89" s="12">
        <v>36.5</v>
      </c>
      <c r="L89" s="12">
        <f t="shared" si="0"/>
        <v>12668.050000000005</v>
      </c>
    </row>
    <row r="90" spans="1:12" ht="13.5" customHeight="1" x14ac:dyDescent="0.3">
      <c r="A90" s="9">
        <v>44580</v>
      </c>
      <c r="B90" s="10" t="s">
        <v>53</v>
      </c>
      <c r="D90" s="11"/>
      <c r="F90" s="12"/>
      <c r="H90" s="98" t="s">
        <v>197</v>
      </c>
      <c r="J90" s="12">
        <v>600</v>
      </c>
      <c r="L90" s="12">
        <f t="shared" si="0"/>
        <v>12068.050000000005</v>
      </c>
    </row>
    <row r="91" spans="1:12" ht="13.5" customHeight="1" x14ac:dyDescent="0.3">
      <c r="A91" s="9">
        <v>44587</v>
      </c>
      <c r="B91" s="10" t="s">
        <v>129</v>
      </c>
      <c r="D91" s="17"/>
      <c r="F91" s="12">
        <v>50</v>
      </c>
      <c r="H91" s="97"/>
      <c r="L91" s="12">
        <f t="shared" si="0"/>
        <v>12118.050000000005</v>
      </c>
    </row>
    <row r="92" spans="1:12" ht="13.5" customHeight="1" x14ac:dyDescent="0.3">
      <c r="A92" s="9">
        <v>44587</v>
      </c>
      <c r="B92" s="10" t="s">
        <v>51</v>
      </c>
      <c r="D92" s="11"/>
      <c r="F92" s="12"/>
      <c r="H92" s="98" t="s">
        <v>197</v>
      </c>
      <c r="J92" s="12">
        <v>14.39</v>
      </c>
      <c r="L92" s="12">
        <f t="shared" si="0"/>
        <v>12103.660000000005</v>
      </c>
    </row>
    <row r="93" spans="1:12" ht="13.5" customHeight="1" x14ac:dyDescent="0.3">
      <c r="A93" s="9">
        <v>44588</v>
      </c>
      <c r="B93" s="10" t="s">
        <v>130</v>
      </c>
      <c r="D93" s="11"/>
      <c r="F93" s="12"/>
      <c r="H93" s="98" t="s">
        <v>197</v>
      </c>
      <c r="J93" s="12">
        <v>15.6</v>
      </c>
      <c r="L93" s="12">
        <f t="shared" si="0"/>
        <v>12088.060000000005</v>
      </c>
    </row>
    <row r="94" spans="1:12" ht="13.5" customHeight="1" x14ac:dyDescent="0.3">
      <c r="A94" s="9">
        <v>44592</v>
      </c>
      <c r="B94" s="10" t="s">
        <v>131</v>
      </c>
      <c r="D94" s="11"/>
      <c r="F94" s="12"/>
      <c r="H94" s="98" t="s">
        <v>197</v>
      </c>
      <c r="J94" s="12">
        <v>50</v>
      </c>
      <c r="L94" s="12">
        <f t="shared" si="0"/>
        <v>12038.060000000005</v>
      </c>
    </row>
    <row r="95" spans="1:12" ht="13.5" customHeight="1" x14ac:dyDescent="0.3">
      <c r="A95" s="9"/>
      <c r="B95" s="10"/>
      <c r="D95" s="11"/>
      <c r="F95" s="12"/>
      <c r="H95" s="98"/>
      <c r="J95" s="12"/>
      <c r="L95" s="12"/>
    </row>
    <row r="96" spans="1:12" ht="13.5" customHeight="1" x14ac:dyDescent="0.3">
      <c r="A96" s="9"/>
    </row>
    <row r="97" spans="1:12" ht="13.5" customHeight="1" x14ac:dyDescent="0.3">
      <c r="A97" s="9"/>
      <c r="I97" s="99" t="s">
        <v>132</v>
      </c>
      <c r="J97" s="99"/>
      <c r="K97" s="99"/>
      <c r="L97" s="99">
        <v>12156.62</v>
      </c>
    </row>
    <row r="98" spans="1:12" ht="13.5" customHeight="1" x14ac:dyDescent="0.3">
      <c r="A98" s="9"/>
      <c r="I98" s="99" t="s">
        <v>133</v>
      </c>
      <c r="J98" s="99"/>
      <c r="K98" s="99"/>
      <c r="L98" s="100">
        <f>+L97-L94</f>
        <v>118.55999999999585</v>
      </c>
    </row>
    <row r="99" spans="1:12" ht="13.5" customHeight="1" x14ac:dyDescent="0.3">
      <c r="A99" s="9"/>
    </row>
    <row r="100" spans="1:12" ht="13.5" customHeight="1" x14ac:dyDescent="0.3">
      <c r="A100" s="9"/>
    </row>
    <row r="101" spans="1:12" ht="13.5" customHeight="1" x14ac:dyDescent="0.3">
      <c r="A101" s="9"/>
    </row>
    <row r="102" spans="1:12" ht="13.5" customHeight="1" x14ac:dyDescent="0.3">
      <c r="A102" s="9"/>
    </row>
    <row r="103" spans="1:12" ht="13.5" customHeight="1" x14ac:dyDescent="0.3">
      <c r="A103" s="9"/>
    </row>
    <row r="104" spans="1:12" ht="13.5" customHeight="1" x14ac:dyDescent="0.3">
      <c r="A104" s="9"/>
    </row>
    <row r="105" spans="1:12" ht="13.5" customHeight="1" x14ac:dyDescent="0.3">
      <c r="A105" s="9"/>
    </row>
    <row r="106" spans="1:12" ht="13.5" customHeight="1" x14ac:dyDescent="0.3">
      <c r="A106" s="9"/>
    </row>
    <row r="107" spans="1:12" ht="13.5" customHeight="1" x14ac:dyDescent="0.25"/>
    <row r="108" spans="1:12" ht="13.5" customHeight="1" x14ac:dyDescent="0.25"/>
    <row r="109" spans="1:12" ht="13.5" customHeight="1" x14ac:dyDescent="0.25"/>
    <row r="110" spans="1:12" ht="13.5" customHeight="1" x14ac:dyDescent="0.25"/>
    <row r="111" spans="1:12" ht="13.5" customHeight="1" x14ac:dyDescent="0.25"/>
    <row r="112" spans="1: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2">
    <mergeCell ref="A1:L1"/>
    <mergeCell ref="N1:Q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2.59765625" defaultRowHeight="15" customHeight="1" x14ac:dyDescent="0.25"/>
  <cols>
    <col min="1" max="1" width="9.3984375" customWidth="1"/>
    <col min="2" max="2" width="9" customWidth="1"/>
    <col min="3" max="3" width="19.69921875" customWidth="1"/>
    <col min="4" max="4" width="8.59765625" customWidth="1"/>
    <col min="5" max="5" width="8.69921875" customWidth="1"/>
    <col min="6" max="7" width="9" customWidth="1"/>
    <col min="8" max="8" width="10.19921875" customWidth="1"/>
    <col min="9" max="9" width="9" customWidth="1"/>
    <col min="10" max="10" width="16.09765625" customWidth="1"/>
    <col min="11" max="26" width="9" customWidth="1"/>
  </cols>
  <sheetData>
    <row r="1" spans="1:26" ht="13.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3.5" customHeight="1" x14ac:dyDescent="0.25">
      <c r="A2" s="8" t="s">
        <v>2</v>
      </c>
      <c r="B2" s="8"/>
      <c r="C2" s="8" t="s">
        <v>15</v>
      </c>
      <c r="D2" s="8"/>
      <c r="E2" s="8" t="s">
        <v>16</v>
      </c>
      <c r="F2" s="8"/>
      <c r="G2" s="8"/>
      <c r="H2" s="8" t="s">
        <v>17</v>
      </c>
      <c r="I2" s="8"/>
      <c r="J2" s="8" t="s">
        <v>10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3">
      <c r="A3" s="9">
        <v>43871</v>
      </c>
      <c r="B3" s="8"/>
      <c r="C3" s="8" t="s">
        <v>18</v>
      </c>
      <c r="D3" s="8"/>
      <c r="E3" s="8">
        <v>21.78</v>
      </c>
      <c r="F3" s="8"/>
      <c r="G3" s="8"/>
      <c r="H3" s="8"/>
      <c r="I3" s="8"/>
      <c r="J3" s="8">
        <v>21.78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3">
      <c r="A4" s="9">
        <v>43881</v>
      </c>
      <c r="B4" s="8"/>
      <c r="C4" s="8" t="s">
        <v>18</v>
      </c>
      <c r="D4" s="8"/>
      <c r="E4" s="8">
        <v>32.520000000000003</v>
      </c>
      <c r="F4" s="8"/>
      <c r="G4" s="8"/>
      <c r="H4" s="8"/>
      <c r="I4" s="8"/>
      <c r="J4" s="8">
        <v>54.3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3">
      <c r="A5" s="9">
        <v>43892</v>
      </c>
      <c r="B5" s="8"/>
      <c r="C5" s="8" t="s">
        <v>18</v>
      </c>
      <c r="D5" s="8"/>
      <c r="E5" s="8">
        <v>53.7</v>
      </c>
      <c r="F5" s="8"/>
      <c r="G5" s="8"/>
      <c r="H5" s="8"/>
      <c r="I5" s="8"/>
      <c r="J5" s="8">
        <v>108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3">
      <c r="A6" s="9">
        <v>43893</v>
      </c>
      <c r="B6" s="8"/>
      <c r="C6" s="8" t="s">
        <v>20</v>
      </c>
      <c r="D6" s="8"/>
      <c r="E6" s="8"/>
      <c r="F6" s="8"/>
      <c r="G6" s="8"/>
      <c r="H6" s="8">
        <v>12.33</v>
      </c>
      <c r="I6" s="8"/>
      <c r="J6" s="8">
        <v>95.67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3">
      <c r="A7" s="9">
        <v>43900</v>
      </c>
      <c r="B7" s="8"/>
      <c r="C7" s="8" t="s">
        <v>22</v>
      </c>
      <c r="D7" s="8"/>
      <c r="E7" s="8"/>
      <c r="F7" s="8"/>
      <c r="G7" s="8"/>
      <c r="H7" s="8">
        <v>48</v>
      </c>
      <c r="I7" s="8"/>
      <c r="J7" s="8">
        <v>47.67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3">
      <c r="A8" s="9">
        <v>43900</v>
      </c>
      <c r="B8" s="8"/>
      <c r="C8" s="8" t="s">
        <v>18</v>
      </c>
      <c r="D8" s="8"/>
      <c r="E8" s="8">
        <v>154.72</v>
      </c>
      <c r="F8" s="8"/>
      <c r="G8" s="8"/>
      <c r="H8" s="8"/>
      <c r="I8" s="8"/>
      <c r="J8" s="8">
        <v>202.39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3">
      <c r="A9" s="9">
        <v>43901</v>
      </c>
      <c r="B9" s="8"/>
      <c r="C9" s="8" t="s">
        <v>18</v>
      </c>
      <c r="D9" s="8"/>
      <c r="E9" s="8">
        <v>15</v>
      </c>
      <c r="F9" s="8"/>
      <c r="G9" s="8"/>
      <c r="H9" s="8"/>
      <c r="I9" s="8"/>
      <c r="J9" s="8">
        <v>217.39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3">
      <c r="A10" s="9">
        <v>43903</v>
      </c>
      <c r="B10" s="8"/>
      <c r="C10" s="8" t="s">
        <v>18</v>
      </c>
      <c r="D10" s="8"/>
      <c r="E10" s="8">
        <v>26.71</v>
      </c>
      <c r="F10" s="8"/>
      <c r="G10" s="8"/>
      <c r="H10" s="8"/>
      <c r="I10" s="8"/>
      <c r="J10" s="8">
        <v>244.1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3">
      <c r="A11" s="9">
        <v>43988</v>
      </c>
      <c r="B11" s="8"/>
      <c r="C11" s="8" t="s">
        <v>23</v>
      </c>
      <c r="D11" s="8"/>
      <c r="E11" s="8"/>
      <c r="F11" s="8"/>
      <c r="G11" s="8"/>
      <c r="H11" s="8">
        <v>22.1</v>
      </c>
      <c r="I11" s="8"/>
      <c r="J11" s="8">
        <v>222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3">
      <c r="A12" s="9">
        <v>43988</v>
      </c>
      <c r="B12" s="8"/>
      <c r="C12" s="8" t="s">
        <v>24</v>
      </c>
      <c r="D12" s="8"/>
      <c r="E12" s="8"/>
      <c r="F12" s="8"/>
      <c r="G12" s="8"/>
      <c r="H12" s="8">
        <v>14.39</v>
      </c>
      <c r="I12" s="8"/>
      <c r="J12" s="8">
        <v>207.61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3">
      <c r="A13" s="9">
        <v>43962</v>
      </c>
      <c r="B13" s="8"/>
      <c r="C13" s="8" t="s">
        <v>27</v>
      </c>
      <c r="D13" s="8" t="s">
        <v>28</v>
      </c>
      <c r="E13" s="8">
        <v>200</v>
      </c>
      <c r="F13" s="8"/>
      <c r="G13" s="8"/>
      <c r="H13" s="8"/>
      <c r="I13" s="8"/>
      <c r="J13" s="8">
        <v>407.61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3">
      <c r="A14" s="9">
        <v>43972</v>
      </c>
      <c r="B14" s="8"/>
      <c r="C14" s="8" t="s">
        <v>29</v>
      </c>
      <c r="D14" s="8"/>
      <c r="E14" s="8"/>
      <c r="F14" s="8"/>
      <c r="G14" s="8"/>
      <c r="H14" s="8">
        <v>40</v>
      </c>
      <c r="I14" s="8"/>
      <c r="J14" s="8">
        <v>367.61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3">
      <c r="A15" s="9">
        <v>43972</v>
      </c>
      <c r="B15" s="8"/>
      <c r="C15" s="8" t="s">
        <v>30</v>
      </c>
      <c r="D15" s="8"/>
      <c r="E15" s="8"/>
      <c r="F15" s="8"/>
      <c r="G15" s="8"/>
      <c r="H15" s="8">
        <v>21.31</v>
      </c>
      <c r="I15" s="8"/>
      <c r="J15" s="8">
        <v>346.3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.5" customHeight="1" x14ac:dyDescent="0.3">
      <c r="A16" s="9">
        <v>43972</v>
      </c>
      <c r="B16" s="8"/>
      <c r="C16" s="8" t="s">
        <v>24</v>
      </c>
      <c r="D16" s="8"/>
      <c r="E16" s="8"/>
      <c r="F16" s="8"/>
      <c r="G16" s="8"/>
      <c r="H16" s="8">
        <v>14.39</v>
      </c>
      <c r="I16" s="8"/>
      <c r="J16" s="8">
        <v>331.91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3.5" customHeight="1" x14ac:dyDescent="0.3">
      <c r="A17" s="9">
        <v>43972</v>
      </c>
      <c r="B17" s="8"/>
      <c r="C17" s="8" t="s">
        <v>31</v>
      </c>
      <c r="D17" s="8"/>
      <c r="E17" s="8"/>
      <c r="F17" s="8"/>
      <c r="G17" s="8"/>
      <c r="H17" s="8">
        <v>116.2</v>
      </c>
      <c r="I17" s="8"/>
      <c r="J17" s="8">
        <v>215.71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 x14ac:dyDescent="0.3">
      <c r="A18" s="9">
        <v>43972</v>
      </c>
      <c r="B18" s="8"/>
      <c r="C18" s="8" t="s">
        <v>32</v>
      </c>
      <c r="D18" s="8"/>
      <c r="E18" s="8"/>
      <c r="F18" s="8"/>
      <c r="G18" s="8"/>
      <c r="H18" s="8">
        <v>57</v>
      </c>
      <c r="I18" s="8"/>
      <c r="J18" s="8">
        <v>158.71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3.5" customHeight="1" x14ac:dyDescent="0.3">
      <c r="A19" s="9">
        <v>43972</v>
      </c>
      <c r="B19" s="8"/>
      <c r="C19" s="8" t="s">
        <v>33</v>
      </c>
      <c r="D19" s="8"/>
      <c r="E19" s="8"/>
      <c r="F19" s="8"/>
      <c r="G19" s="8"/>
      <c r="H19" s="8">
        <v>14.8</v>
      </c>
      <c r="I19" s="8"/>
      <c r="J19" s="8">
        <v>143.91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 x14ac:dyDescent="0.3">
      <c r="A20" s="9">
        <v>43972</v>
      </c>
      <c r="B20" s="8"/>
      <c r="C20" s="8" t="s">
        <v>34</v>
      </c>
      <c r="D20" s="8"/>
      <c r="E20" s="8"/>
      <c r="F20" s="8"/>
      <c r="G20" s="8"/>
      <c r="H20" s="8">
        <v>24.93</v>
      </c>
      <c r="I20" s="8"/>
      <c r="J20" s="8">
        <v>118.98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 x14ac:dyDescent="0.3">
      <c r="A21" s="9">
        <v>43972</v>
      </c>
      <c r="B21" s="8"/>
      <c r="C21" s="8" t="s">
        <v>36</v>
      </c>
      <c r="D21" s="8"/>
      <c r="E21" s="8"/>
      <c r="F21" s="8"/>
      <c r="G21" s="8"/>
      <c r="H21" s="8">
        <v>8.5</v>
      </c>
      <c r="I21" s="8"/>
      <c r="J21" s="8">
        <v>110.48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3.5" customHeight="1" x14ac:dyDescent="0.3">
      <c r="A22" s="9">
        <v>43973</v>
      </c>
      <c r="B22" s="8"/>
      <c r="C22" s="8" t="s">
        <v>38</v>
      </c>
      <c r="D22" s="8" t="s">
        <v>39</v>
      </c>
      <c r="E22" s="8">
        <v>140</v>
      </c>
      <c r="F22" s="8"/>
      <c r="G22" s="8"/>
      <c r="H22" s="8"/>
      <c r="I22" s="8"/>
      <c r="J22" s="8">
        <v>250.48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3.5" customHeight="1" x14ac:dyDescent="0.3">
      <c r="A23" s="9">
        <v>43977</v>
      </c>
      <c r="B23" s="8"/>
      <c r="C23" s="8" t="s">
        <v>24</v>
      </c>
      <c r="D23" s="8"/>
      <c r="E23" s="8"/>
      <c r="F23" s="8"/>
      <c r="G23" s="8"/>
      <c r="H23" s="8">
        <v>14.39</v>
      </c>
      <c r="I23" s="8"/>
      <c r="J23" s="8">
        <v>236.09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3.5" customHeight="1" x14ac:dyDescent="0.3">
      <c r="A24" s="9">
        <v>44008</v>
      </c>
      <c r="B24" s="8"/>
      <c r="C24" s="8" t="s">
        <v>24</v>
      </c>
      <c r="D24" s="8"/>
      <c r="E24" s="8"/>
      <c r="F24" s="8"/>
      <c r="G24" s="8"/>
      <c r="H24" s="8">
        <v>14.39</v>
      </c>
      <c r="I24" s="8"/>
      <c r="J24" s="8">
        <v>221.7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3.5" customHeight="1" x14ac:dyDescent="0.3">
      <c r="A25" s="9">
        <v>44006</v>
      </c>
      <c r="B25" s="8"/>
      <c r="C25" s="8" t="s">
        <v>40</v>
      </c>
      <c r="D25" s="8" t="s">
        <v>42</v>
      </c>
      <c r="E25" s="8">
        <v>2000</v>
      </c>
      <c r="F25" s="8"/>
      <c r="G25" s="8"/>
      <c r="H25" s="8"/>
      <c r="I25" s="8"/>
      <c r="J25" s="8">
        <v>2221.6999999999998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3.5" customHeight="1" x14ac:dyDescent="0.3">
      <c r="A26" s="9">
        <v>44032</v>
      </c>
      <c r="B26" s="8"/>
      <c r="C26" s="8" t="s">
        <v>43</v>
      </c>
      <c r="D26" s="8"/>
      <c r="E26" s="8">
        <v>48.19</v>
      </c>
      <c r="F26" s="8"/>
      <c r="G26" s="8"/>
      <c r="H26" s="8"/>
      <c r="I26" s="8"/>
      <c r="J26" s="8">
        <v>2269.89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3.5" customHeight="1" x14ac:dyDescent="0.3">
      <c r="A27" s="9">
        <v>44014</v>
      </c>
      <c r="B27" s="8"/>
      <c r="C27" s="8" t="s">
        <v>44</v>
      </c>
      <c r="D27" s="8"/>
      <c r="E27" s="8"/>
      <c r="F27" s="8"/>
      <c r="G27" s="8"/>
      <c r="H27" s="8">
        <v>2013</v>
      </c>
      <c r="I27" s="8"/>
      <c r="J27" s="8">
        <v>256.89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3.5" customHeight="1" x14ac:dyDescent="0.3">
      <c r="A28" s="9">
        <v>44015</v>
      </c>
      <c r="B28" s="8"/>
      <c r="C28" s="8" t="s">
        <v>46</v>
      </c>
      <c r="D28" s="8"/>
      <c r="E28" s="8">
        <v>2013</v>
      </c>
      <c r="F28" s="8"/>
      <c r="G28" s="8"/>
      <c r="H28" s="8"/>
      <c r="I28" s="8"/>
      <c r="J28" s="8">
        <v>2269.89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3.5" customHeight="1" x14ac:dyDescent="0.3">
      <c r="A29" s="9">
        <v>44015</v>
      </c>
      <c r="B29" s="8"/>
      <c r="C29" s="8" t="s">
        <v>43</v>
      </c>
      <c r="D29" s="8"/>
      <c r="E29" s="8">
        <v>38.92</v>
      </c>
      <c r="F29" s="8"/>
      <c r="G29" s="8"/>
      <c r="H29" s="8"/>
      <c r="I29" s="8"/>
      <c r="J29" s="8">
        <v>2308.81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3.5" customHeight="1" x14ac:dyDescent="0.3">
      <c r="A30" s="9">
        <v>44015</v>
      </c>
      <c r="B30" s="8"/>
      <c r="C30" s="8" t="s">
        <v>43</v>
      </c>
      <c r="D30" s="8"/>
      <c r="E30" s="8">
        <v>500</v>
      </c>
      <c r="F30" s="8"/>
      <c r="G30" s="8"/>
      <c r="H30" s="8"/>
      <c r="I30" s="8"/>
      <c r="J30" s="8">
        <v>2808.81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3.5" customHeight="1" x14ac:dyDescent="0.3">
      <c r="A31" s="9">
        <v>44021</v>
      </c>
      <c r="B31" s="8"/>
      <c r="C31" s="8" t="s">
        <v>43</v>
      </c>
      <c r="D31" s="8"/>
      <c r="E31" s="8">
        <v>39.159999999999997</v>
      </c>
      <c r="F31" s="8"/>
      <c r="G31" s="8"/>
      <c r="H31" s="8"/>
      <c r="I31" s="8"/>
      <c r="J31" s="8">
        <v>2847.97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3.5" customHeight="1" x14ac:dyDescent="0.3">
      <c r="A32" s="9">
        <v>44032</v>
      </c>
      <c r="B32" s="8"/>
      <c r="C32" s="8" t="s">
        <v>47</v>
      </c>
      <c r="D32" s="8"/>
      <c r="E32" s="8"/>
      <c r="F32" s="8"/>
      <c r="G32" s="8"/>
      <c r="H32" s="8">
        <v>600</v>
      </c>
      <c r="I32" s="8"/>
      <c r="J32" s="8">
        <v>2247.9699999999998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3.5" customHeight="1" x14ac:dyDescent="0.3">
      <c r="A33" s="9">
        <v>44034</v>
      </c>
      <c r="B33" s="8"/>
      <c r="C33" s="8" t="s">
        <v>24</v>
      </c>
      <c r="D33" s="8"/>
      <c r="E33" s="8"/>
      <c r="F33" s="8"/>
      <c r="G33" s="8"/>
      <c r="H33" s="8">
        <v>14.39</v>
      </c>
      <c r="I33" s="8"/>
      <c r="J33" s="8">
        <v>2233.58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3.5" customHeight="1" x14ac:dyDescent="0.3">
      <c r="A34" s="9">
        <v>44041</v>
      </c>
      <c r="B34" s="8"/>
      <c r="C34" s="8" t="s">
        <v>43</v>
      </c>
      <c r="D34" s="8"/>
      <c r="E34" s="8">
        <v>29.3</v>
      </c>
      <c r="F34" s="8"/>
      <c r="G34" s="8"/>
      <c r="H34" s="8"/>
      <c r="I34" s="8"/>
      <c r="J34" s="8">
        <v>2262.88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3.5" customHeight="1" x14ac:dyDescent="0.3">
      <c r="A35" s="9">
        <v>44063</v>
      </c>
      <c r="B35" s="8"/>
      <c r="C35" s="8" t="s">
        <v>47</v>
      </c>
      <c r="D35" s="8"/>
      <c r="E35" s="8"/>
      <c r="F35" s="8"/>
      <c r="G35" s="8"/>
      <c r="H35" s="8">
        <v>600</v>
      </c>
      <c r="I35" s="8"/>
      <c r="J35" s="8">
        <v>1662.88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3.5" customHeight="1" x14ac:dyDescent="0.3">
      <c r="A36" s="9">
        <v>44067</v>
      </c>
      <c r="B36" s="8"/>
      <c r="C36" s="8" t="s">
        <v>24</v>
      </c>
      <c r="D36" s="8"/>
      <c r="E36" s="8"/>
      <c r="F36" s="8"/>
      <c r="G36" s="8"/>
      <c r="H36" s="8">
        <v>14.39</v>
      </c>
      <c r="I36" s="8"/>
      <c r="J36" s="8">
        <v>1648.49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3.5" customHeight="1" x14ac:dyDescent="0.3">
      <c r="A37" s="9">
        <v>44077</v>
      </c>
      <c r="B37" s="8"/>
      <c r="C37" s="8" t="s">
        <v>43</v>
      </c>
      <c r="D37" s="8"/>
      <c r="E37" s="8">
        <v>9.6</v>
      </c>
      <c r="F37" s="8"/>
      <c r="G37" s="8"/>
      <c r="H37" s="8"/>
      <c r="I37" s="8"/>
      <c r="J37" s="8">
        <v>1658.09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3.5" customHeight="1" x14ac:dyDescent="0.3">
      <c r="A38" s="9">
        <v>44083</v>
      </c>
      <c r="B38" s="8"/>
      <c r="C38" s="8" t="s">
        <v>43</v>
      </c>
      <c r="D38" s="8"/>
      <c r="E38" s="8">
        <v>29.3</v>
      </c>
      <c r="F38" s="8"/>
      <c r="G38" s="8"/>
      <c r="H38" s="8"/>
      <c r="I38" s="8"/>
      <c r="J38" s="8">
        <v>1687.39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3.5" customHeight="1" x14ac:dyDescent="0.3">
      <c r="A39" s="9">
        <v>44091</v>
      </c>
      <c r="B39" s="8"/>
      <c r="C39" s="8" t="s">
        <v>48</v>
      </c>
      <c r="D39" s="8" t="s">
        <v>49</v>
      </c>
      <c r="E39" s="8">
        <v>150</v>
      </c>
      <c r="F39" s="8"/>
      <c r="G39" s="8"/>
      <c r="H39" s="8"/>
      <c r="I39" s="8"/>
      <c r="J39" s="8">
        <v>1837.39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3.5" customHeight="1" x14ac:dyDescent="0.3">
      <c r="A40" s="9">
        <v>44095</v>
      </c>
      <c r="B40" s="8"/>
      <c r="C40" s="8" t="s">
        <v>47</v>
      </c>
      <c r="D40" s="8"/>
      <c r="E40" s="8"/>
      <c r="F40" s="8"/>
      <c r="G40" s="8"/>
      <c r="H40" s="8">
        <v>600</v>
      </c>
      <c r="I40" s="8"/>
      <c r="J40" s="8">
        <v>1237.3900000000001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3.5" customHeight="1" x14ac:dyDescent="0.3">
      <c r="A41" s="9">
        <v>44096</v>
      </c>
      <c r="B41" s="8"/>
      <c r="C41" s="8" t="s">
        <v>24</v>
      </c>
      <c r="D41" s="8"/>
      <c r="E41" s="8"/>
      <c r="F41" s="8"/>
      <c r="G41" s="8"/>
      <c r="H41" s="8">
        <v>14.39</v>
      </c>
      <c r="I41" s="8"/>
      <c r="J41" s="8">
        <v>1223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3.5" customHeight="1" x14ac:dyDescent="0.3">
      <c r="A42" s="9">
        <v>44113</v>
      </c>
      <c r="B42" s="8"/>
      <c r="C42" s="8" t="s">
        <v>50</v>
      </c>
      <c r="D42" s="8"/>
      <c r="E42" s="8">
        <v>13.68</v>
      </c>
      <c r="F42" s="8"/>
      <c r="G42" s="8"/>
      <c r="H42" s="8"/>
      <c r="I42" s="8"/>
      <c r="J42" s="8">
        <v>1236.68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3.5" customHeight="1" x14ac:dyDescent="0.3">
      <c r="A43" s="9">
        <v>44124</v>
      </c>
      <c r="B43" s="8"/>
      <c r="C43" s="8" t="s">
        <v>47</v>
      </c>
      <c r="D43" s="8"/>
      <c r="E43" s="8"/>
      <c r="F43" s="8"/>
      <c r="G43" s="8"/>
      <c r="H43" s="8">
        <v>600</v>
      </c>
      <c r="I43" s="8"/>
      <c r="J43" s="8">
        <v>636.67999999999995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.5" customHeight="1" x14ac:dyDescent="0.3">
      <c r="A44" s="9">
        <v>44139</v>
      </c>
      <c r="B44" s="8"/>
      <c r="C44" s="8" t="s">
        <v>43</v>
      </c>
      <c r="D44" s="8"/>
      <c r="E44" s="8">
        <v>50</v>
      </c>
      <c r="F44" s="8"/>
      <c r="G44" s="8"/>
      <c r="H44" s="8"/>
      <c r="I44" s="8"/>
      <c r="J44" s="8">
        <v>686.68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3.5" customHeight="1" x14ac:dyDescent="0.3">
      <c r="A45" s="9">
        <v>44139</v>
      </c>
      <c r="B45" s="8"/>
      <c r="C45" s="8" t="s">
        <v>51</v>
      </c>
      <c r="D45" s="8"/>
      <c r="E45" s="8"/>
      <c r="F45" s="8"/>
      <c r="G45" s="8"/>
      <c r="H45" s="8">
        <v>14.39</v>
      </c>
      <c r="I45" s="8"/>
      <c r="J45" s="8">
        <v>672.29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3.5" customHeight="1" x14ac:dyDescent="0.3">
      <c r="A46" s="9">
        <v>44144</v>
      </c>
      <c r="B46" s="8"/>
      <c r="C46" s="8" t="s">
        <v>43</v>
      </c>
      <c r="D46" s="8"/>
      <c r="E46" s="8">
        <v>10</v>
      </c>
      <c r="F46" s="8"/>
      <c r="G46" s="8"/>
      <c r="H46" s="8"/>
      <c r="I46" s="8"/>
      <c r="J46" s="8">
        <v>682.29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.5" customHeight="1" x14ac:dyDescent="0.3">
      <c r="A47" s="9">
        <v>44151</v>
      </c>
      <c r="B47" s="8"/>
      <c r="C47" s="8" t="s">
        <v>52</v>
      </c>
      <c r="D47" s="8"/>
      <c r="E47" s="8">
        <v>45</v>
      </c>
      <c r="F47" s="8"/>
      <c r="G47" s="8"/>
      <c r="H47" s="8"/>
      <c r="I47" s="8"/>
      <c r="J47" s="8">
        <v>727.29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.5" customHeight="1" x14ac:dyDescent="0.3">
      <c r="A48" s="9">
        <v>44152</v>
      </c>
      <c r="B48" s="8"/>
      <c r="C48" s="8" t="s">
        <v>43</v>
      </c>
      <c r="D48" s="8"/>
      <c r="E48" s="8">
        <v>10.74</v>
      </c>
      <c r="F48" s="8"/>
      <c r="G48" s="8"/>
      <c r="H48" s="8"/>
      <c r="I48" s="8"/>
      <c r="J48" s="8">
        <v>738.03</v>
      </c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3.5" customHeight="1" x14ac:dyDescent="0.3">
      <c r="A49" s="9">
        <v>44155</v>
      </c>
      <c r="B49" s="8"/>
      <c r="C49" s="8" t="s">
        <v>53</v>
      </c>
      <c r="D49" s="8"/>
      <c r="E49" s="8"/>
      <c r="F49" s="8"/>
      <c r="G49" s="8"/>
      <c r="H49" s="8">
        <v>600</v>
      </c>
      <c r="I49" s="8"/>
      <c r="J49" s="8">
        <v>138.03</v>
      </c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3.5" customHeight="1" x14ac:dyDescent="0.3">
      <c r="A50" s="9">
        <v>44165</v>
      </c>
      <c r="B50" s="8"/>
      <c r="C50" s="8" t="s">
        <v>54</v>
      </c>
      <c r="D50" s="8"/>
      <c r="E50" s="8">
        <v>8.49</v>
      </c>
      <c r="F50" s="8"/>
      <c r="G50" s="8"/>
      <c r="H50" s="8"/>
      <c r="I50" s="8"/>
      <c r="J50" s="8">
        <v>146.52000000000001</v>
      </c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3.5" customHeight="1" x14ac:dyDescent="0.3">
      <c r="A51" s="9">
        <v>44167</v>
      </c>
      <c r="B51" s="8"/>
      <c r="C51" s="8" t="s">
        <v>54</v>
      </c>
      <c r="D51" s="8"/>
      <c r="E51" s="8">
        <v>19.170000000000002</v>
      </c>
      <c r="F51" s="8"/>
      <c r="G51" s="8"/>
      <c r="H51" s="8"/>
      <c r="I51" s="8"/>
      <c r="J51" s="8">
        <v>165.69</v>
      </c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3.5" customHeight="1" x14ac:dyDescent="0.3">
      <c r="A52" s="9">
        <v>44167</v>
      </c>
      <c r="B52" s="8"/>
      <c r="C52" s="8" t="s">
        <v>55</v>
      </c>
      <c r="D52" s="8"/>
      <c r="E52" s="8"/>
      <c r="F52" s="8"/>
      <c r="G52" s="8"/>
      <c r="H52" s="8">
        <v>6.85</v>
      </c>
      <c r="I52" s="8"/>
      <c r="J52" s="8">
        <v>158.84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3.5" customHeight="1" x14ac:dyDescent="0.3">
      <c r="A53" s="9">
        <v>44168</v>
      </c>
      <c r="B53" s="8"/>
      <c r="C53" s="8" t="s">
        <v>54</v>
      </c>
      <c r="D53" s="8"/>
      <c r="E53" s="8">
        <v>9.4600000000000009</v>
      </c>
      <c r="F53" s="8"/>
      <c r="G53" s="8"/>
      <c r="H53" s="8"/>
      <c r="I53" s="8"/>
      <c r="J53" s="8">
        <v>168.3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3.5" customHeight="1" x14ac:dyDescent="0.3">
      <c r="A54" s="9">
        <v>44173</v>
      </c>
      <c r="B54" s="8"/>
      <c r="C54" s="8" t="s">
        <v>54</v>
      </c>
      <c r="D54" s="8"/>
      <c r="E54" s="8">
        <v>9.4600000000000009</v>
      </c>
      <c r="F54" s="8"/>
      <c r="G54" s="8"/>
      <c r="H54" s="8"/>
      <c r="I54" s="8"/>
      <c r="J54" s="8">
        <v>177.76</v>
      </c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3.5" customHeight="1" x14ac:dyDescent="0.3">
      <c r="A55" s="9">
        <v>44174</v>
      </c>
      <c r="B55" s="8"/>
      <c r="C55" s="8" t="s">
        <v>54</v>
      </c>
      <c r="D55" s="8"/>
      <c r="E55" s="8">
        <v>3</v>
      </c>
      <c r="F55" s="8"/>
      <c r="G55" s="8"/>
      <c r="H55" s="8"/>
      <c r="I55" s="8"/>
      <c r="J55" s="8">
        <v>180.76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3.5" customHeight="1" x14ac:dyDescent="0.3">
      <c r="A56" s="9">
        <v>44175</v>
      </c>
      <c r="B56" s="8"/>
      <c r="C56" s="8" t="s">
        <v>54</v>
      </c>
      <c r="D56" s="8"/>
      <c r="E56" s="8">
        <v>19.170000000000002</v>
      </c>
      <c r="F56" s="8"/>
      <c r="G56" s="8"/>
      <c r="H56" s="8"/>
      <c r="I56" s="8"/>
      <c r="J56" s="8">
        <v>199.93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3.5" customHeight="1" x14ac:dyDescent="0.3">
      <c r="A57" s="9">
        <v>44175</v>
      </c>
      <c r="B57" s="8"/>
      <c r="C57" s="8" t="s">
        <v>56</v>
      </c>
      <c r="D57" s="8" t="s">
        <v>42</v>
      </c>
      <c r="E57" s="8">
        <v>2000</v>
      </c>
      <c r="F57" s="8"/>
      <c r="G57" s="8"/>
      <c r="H57" s="8"/>
      <c r="I57" s="8"/>
      <c r="J57" s="8">
        <v>2199.9299999999998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3.5" customHeight="1" x14ac:dyDescent="0.3">
      <c r="A58" s="9">
        <v>44176</v>
      </c>
      <c r="B58" s="8"/>
      <c r="C58" s="8" t="s">
        <v>54</v>
      </c>
      <c r="D58" s="8"/>
      <c r="E58" s="8">
        <v>23.52</v>
      </c>
      <c r="F58" s="8"/>
      <c r="G58" s="8"/>
      <c r="H58" s="8"/>
      <c r="I58" s="8"/>
      <c r="J58" s="8">
        <v>2223.4499999999998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.5" customHeight="1" x14ac:dyDescent="0.3">
      <c r="A59" s="9">
        <v>44183</v>
      </c>
      <c r="B59" s="8"/>
      <c r="C59" s="8" t="s">
        <v>54</v>
      </c>
      <c r="D59" s="8"/>
      <c r="E59" s="8">
        <v>9.4600000000000009</v>
      </c>
      <c r="F59" s="8"/>
      <c r="G59" s="8"/>
      <c r="H59" s="8"/>
      <c r="I59" s="8"/>
      <c r="J59" s="8">
        <v>2232.91</v>
      </c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.5" customHeight="1" x14ac:dyDescent="0.3">
      <c r="A60" s="9">
        <v>44186</v>
      </c>
      <c r="B60" s="8"/>
      <c r="C60" s="8" t="s">
        <v>54</v>
      </c>
      <c r="D60" s="8"/>
      <c r="E60" s="8">
        <v>242.5</v>
      </c>
      <c r="F60" s="8"/>
      <c r="G60" s="8"/>
      <c r="H60" s="8"/>
      <c r="I60" s="8"/>
      <c r="J60" s="8">
        <v>2475.41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.5" customHeight="1" x14ac:dyDescent="0.3">
      <c r="A61" s="9">
        <v>44186</v>
      </c>
      <c r="B61" s="8"/>
      <c r="C61" s="8" t="s">
        <v>53</v>
      </c>
      <c r="D61" s="8"/>
      <c r="E61" s="8"/>
      <c r="F61" s="8"/>
      <c r="G61" s="8"/>
      <c r="H61" s="8">
        <v>600</v>
      </c>
      <c r="I61" s="8"/>
      <c r="J61" s="8">
        <v>1875.41</v>
      </c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.5" customHeight="1" x14ac:dyDescent="0.3">
      <c r="A62" s="9">
        <v>44188</v>
      </c>
      <c r="B62" s="8"/>
      <c r="C62" s="8" t="s">
        <v>51</v>
      </c>
      <c r="D62" s="8"/>
      <c r="E62" s="8"/>
      <c r="F62" s="8"/>
      <c r="G62" s="8"/>
      <c r="H62" s="8">
        <v>14.39</v>
      </c>
      <c r="I62" s="8"/>
      <c r="J62" s="8">
        <v>1861.02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.5" customHeight="1" x14ac:dyDescent="0.3">
      <c r="A63" s="9">
        <v>44201</v>
      </c>
      <c r="B63" s="8"/>
      <c r="C63" s="8" t="s">
        <v>54</v>
      </c>
      <c r="D63" s="8"/>
      <c r="E63" s="8">
        <v>6</v>
      </c>
      <c r="F63" s="8"/>
      <c r="G63" s="8"/>
      <c r="H63" s="8"/>
      <c r="I63" s="8"/>
      <c r="J63" s="8">
        <v>1867.02</v>
      </c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.5" customHeight="1" x14ac:dyDescent="0.3">
      <c r="A64" s="9">
        <v>44203</v>
      </c>
      <c r="B64" s="8"/>
      <c r="C64" s="8" t="s">
        <v>54</v>
      </c>
      <c r="D64" s="8"/>
      <c r="E64" s="8">
        <v>19.170000000000002</v>
      </c>
      <c r="F64" s="8"/>
      <c r="G64" s="8"/>
      <c r="H64" s="8"/>
      <c r="I64" s="8"/>
      <c r="J64" s="8">
        <v>1886.19</v>
      </c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.5" customHeight="1" x14ac:dyDescent="0.3">
      <c r="A65" s="9">
        <v>44216</v>
      </c>
      <c r="B65" s="8"/>
      <c r="C65" s="8" t="s">
        <v>53</v>
      </c>
      <c r="D65" s="8"/>
      <c r="E65" s="8"/>
      <c r="F65" s="8"/>
      <c r="G65" s="8"/>
      <c r="H65" s="8">
        <v>600</v>
      </c>
      <c r="I65" s="8"/>
      <c r="J65" s="8">
        <v>1286.19</v>
      </c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.5" customHeight="1" x14ac:dyDescent="0.3">
      <c r="A66" s="9">
        <v>44222</v>
      </c>
      <c r="B66" s="8"/>
      <c r="C66" s="8" t="s">
        <v>54</v>
      </c>
      <c r="D66" s="8"/>
      <c r="E66" s="8">
        <v>19.170000000000002</v>
      </c>
      <c r="F66" s="8"/>
      <c r="G66" s="8"/>
      <c r="H66" s="8"/>
      <c r="I66" s="8"/>
      <c r="J66" s="8">
        <v>1305.3599999999999</v>
      </c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.5" customHeight="1" x14ac:dyDescent="0.3">
      <c r="A67" s="101">
        <v>44229</v>
      </c>
      <c r="B67" s="102"/>
      <c r="C67" s="102" t="s">
        <v>54</v>
      </c>
      <c r="D67" s="102"/>
      <c r="E67" s="102">
        <v>6</v>
      </c>
      <c r="F67" s="102"/>
      <c r="G67" s="102"/>
      <c r="H67" s="102"/>
      <c r="I67" s="102"/>
      <c r="J67" s="102">
        <v>1311.36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.5" customHeight="1" x14ac:dyDescent="0.3">
      <c r="A68" s="9">
        <v>44229</v>
      </c>
      <c r="B68" s="8"/>
      <c r="C68" s="8" t="s">
        <v>51</v>
      </c>
      <c r="D68" s="8"/>
      <c r="E68" s="8"/>
      <c r="F68" s="8"/>
      <c r="G68" s="8"/>
      <c r="H68" s="8">
        <v>14.39</v>
      </c>
      <c r="I68" s="8"/>
      <c r="J68" s="8">
        <v>1296.97</v>
      </c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.5" customHeight="1" x14ac:dyDescent="0.3">
      <c r="A69" s="9">
        <v>44239</v>
      </c>
      <c r="B69" s="8"/>
      <c r="C69" s="8" t="s">
        <v>57</v>
      </c>
      <c r="D69" s="8" t="s">
        <v>42</v>
      </c>
      <c r="E69" s="8">
        <v>1500</v>
      </c>
      <c r="F69" s="8"/>
      <c r="G69" s="8"/>
      <c r="H69" s="8"/>
      <c r="I69" s="8"/>
      <c r="J69" s="8">
        <v>2796.97</v>
      </c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.5" customHeight="1" x14ac:dyDescent="0.3">
      <c r="A70" s="9">
        <v>44249</v>
      </c>
      <c r="B70" s="8"/>
      <c r="C70" s="8" t="s">
        <v>47</v>
      </c>
      <c r="D70" s="8"/>
      <c r="E70" s="8"/>
      <c r="F70" s="8"/>
      <c r="G70" s="8"/>
      <c r="H70" s="8">
        <v>600</v>
      </c>
      <c r="I70" s="8"/>
      <c r="J70" s="8">
        <v>2196.9699999999998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.5" customHeight="1" x14ac:dyDescent="0.3">
      <c r="A71" s="9">
        <v>44256</v>
      </c>
      <c r="B71" s="8"/>
      <c r="C71" s="8" t="s">
        <v>43</v>
      </c>
      <c r="D71" s="8"/>
      <c r="E71" s="8">
        <v>19.170000000000002</v>
      </c>
      <c r="F71" s="8"/>
      <c r="G71" s="8"/>
      <c r="H71" s="8"/>
      <c r="I71" s="8"/>
      <c r="J71" s="8">
        <v>2216.14</v>
      </c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.5" customHeight="1" x14ac:dyDescent="0.3">
      <c r="A72" s="9">
        <v>44258</v>
      </c>
      <c r="B72" s="8"/>
      <c r="C72" s="8" t="s">
        <v>43</v>
      </c>
      <c r="D72" s="8"/>
      <c r="E72" s="8">
        <v>6</v>
      </c>
      <c r="F72" s="8"/>
      <c r="G72" s="8"/>
      <c r="H72" s="8"/>
      <c r="I72" s="8"/>
      <c r="J72" s="8">
        <v>2222.14</v>
      </c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.5" customHeight="1" x14ac:dyDescent="0.3">
      <c r="A73" s="9">
        <v>44272</v>
      </c>
      <c r="B73" s="8"/>
      <c r="C73" s="8" t="s">
        <v>58</v>
      </c>
      <c r="D73" s="8" t="s">
        <v>42</v>
      </c>
      <c r="E73" s="8">
        <v>2050</v>
      </c>
      <c r="F73" s="8"/>
      <c r="G73" s="8"/>
      <c r="H73" s="8"/>
      <c r="I73" s="8"/>
      <c r="J73" s="8">
        <v>4272.1400000000003</v>
      </c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.5" customHeight="1" x14ac:dyDescent="0.3">
      <c r="A74" s="9">
        <v>44273</v>
      </c>
      <c r="B74" s="8"/>
      <c r="C74" s="8" t="s">
        <v>43</v>
      </c>
      <c r="D74" s="8"/>
      <c r="E74" s="8">
        <v>19.170000000000002</v>
      </c>
      <c r="F74" s="8"/>
      <c r="G74" s="8"/>
      <c r="H74" s="8"/>
      <c r="I74" s="8"/>
      <c r="J74" s="8">
        <v>4291.3100000000004</v>
      </c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.5" customHeight="1" x14ac:dyDescent="0.3">
      <c r="A75" s="9">
        <v>44277</v>
      </c>
      <c r="B75" s="8"/>
      <c r="C75" s="8" t="s">
        <v>43</v>
      </c>
      <c r="D75" s="8"/>
      <c r="E75" s="8">
        <v>19.170000000000002</v>
      </c>
      <c r="F75" s="8"/>
      <c r="G75" s="8"/>
      <c r="H75" s="8"/>
      <c r="I75" s="8"/>
      <c r="J75" s="8">
        <v>4310.4799999999996</v>
      </c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.5" customHeight="1" x14ac:dyDescent="0.3">
      <c r="A76" s="9">
        <v>44277</v>
      </c>
      <c r="B76" s="8"/>
      <c r="C76" s="8" t="s">
        <v>47</v>
      </c>
      <c r="D76" s="8"/>
      <c r="E76" s="8"/>
      <c r="F76" s="8"/>
      <c r="G76" s="8"/>
      <c r="H76" s="8">
        <v>600</v>
      </c>
      <c r="I76" s="8"/>
      <c r="J76" s="8">
        <v>3710.48</v>
      </c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.5" customHeight="1" x14ac:dyDescent="0.3">
      <c r="A77" s="9">
        <v>44277</v>
      </c>
      <c r="B77" s="8"/>
      <c r="C77" s="8" t="s">
        <v>24</v>
      </c>
      <c r="D77" s="8"/>
      <c r="E77" s="8"/>
      <c r="F77" s="8"/>
      <c r="G77" s="8"/>
      <c r="H77" s="8">
        <v>14.39</v>
      </c>
      <c r="I77" s="8"/>
      <c r="J77" s="8">
        <v>3696.09</v>
      </c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.5" customHeight="1" x14ac:dyDescent="0.3">
      <c r="A78" s="9">
        <v>44279</v>
      </c>
      <c r="B78" s="8"/>
      <c r="C78" s="8" t="s">
        <v>43</v>
      </c>
      <c r="D78" s="8"/>
      <c r="E78" s="8">
        <v>9.4600000000000009</v>
      </c>
      <c r="F78" s="8"/>
      <c r="G78" s="8"/>
      <c r="H78" s="8"/>
      <c r="I78" s="8"/>
      <c r="J78" s="8">
        <v>3705.55</v>
      </c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.5" customHeight="1" x14ac:dyDescent="0.3">
      <c r="A79" s="9">
        <v>44284</v>
      </c>
      <c r="B79" s="8"/>
      <c r="C79" s="8" t="s">
        <v>43</v>
      </c>
      <c r="D79" s="8"/>
      <c r="E79" s="8">
        <v>9.4600000000000009</v>
      </c>
      <c r="F79" s="8"/>
      <c r="G79" s="8"/>
      <c r="H79" s="8"/>
      <c r="I79" s="8"/>
      <c r="J79" s="8">
        <v>3715.14</v>
      </c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.5" customHeight="1" x14ac:dyDescent="0.3">
      <c r="A80" s="9">
        <v>44284</v>
      </c>
      <c r="B80" s="8"/>
      <c r="C80" s="8" t="s">
        <v>59</v>
      </c>
      <c r="D80" s="8" t="s">
        <v>42</v>
      </c>
      <c r="E80" s="8">
        <v>970.13</v>
      </c>
      <c r="F80" s="8"/>
      <c r="G80" s="8"/>
      <c r="H80" s="8"/>
      <c r="I80" s="8"/>
      <c r="J80" s="8">
        <v>4685.1400000000003</v>
      </c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.5" customHeight="1" x14ac:dyDescent="0.3">
      <c r="A81" s="9">
        <v>44292</v>
      </c>
      <c r="B81" s="8"/>
      <c r="C81" s="103" t="s">
        <v>60</v>
      </c>
      <c r="D81" s="103" t="s">
        <v>61</v>
      </c>
      <c r="E81" s="8">
        <v>200</v>
      </c>
      <c r="F81" s="8"/>
      <c r="G81" s="8"/>
      <c r="H81" s="8"/>
      <c r="I81" s="8"/>
      <c r="J81" s="8">
        <v>4885.1400000000003</v>
      </c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.5" customHeight="1" x14ac:dyDescent="0.3">
      <c r="A82" s="9">
        <v>44293</v>
      </c>
      <c r="B82" s="8"/>
      <c r="C82" s="8" t="s">
        <v>43</v>
      </c>
      <c r="D82" s="8"/>
      <c r="E82" s="8">
        <v>9.4600000000000009</v>
      </c>
      <c r="F82" s="8"/>
      <c r="G82" s="8"/>
      <c r="H82" s="8"/>
      <c r="I82" s="8"/>
      <c r="J82" s="8">
        <v>4894.6000000000004</v>
      </c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.5" customHeight="1" x14ac:dyDescent="0.3">
      <c r="A83" s="9">
        <v>44293</v>
      </c>
      <c r="B83" s="8"/>
      <c r="C83" s="8" t="s">
        <v>43</v>
      </c>
      <c r="D83" s="8"/>
      <c r="E83" s="8">
        <v>7.5</v>
      </c>
      <c r="F83" s="8"/>
      <c r="G83" s="8"/>
      <c r="H83" s="8"/>
      <c r="I83" s="8"/>
      <c r="J83" s="8">
        <v>4902.1000000000004</v>
      </c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.5" customHeight="1" x14ac:dyDescent="0.3">
      <c r="A84" s="9">
        <v>44298</v>
      </c>
      <c r="B84" s="8"/>
      <c r="C84" s="103" t="s">
        <v>60</v>
      </c>
      <c r="D84" s="103" t="s">
        <v>61</v>
      </c>
      <c r="E84" s="8">
        <v>200</v>
      </c>
      <c r="F84" s="8"/>
      <c r="G84" s="8"/>
      <c r="H84" s="8"/>
      <c r="I84" s="8"/>
      <c r="J84" s="8">
        <v>5102.1000000000004</v>
      </c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.5" customHeight="1" x14ac:dyDescent="0.3">
      <c r="A85" s="9">
        <v>44300</v>
      </c>
      <c r="B85" s="8"/>
      <c r="C85" s="8" t="s">
        <v>62</v>
      </c>
      <c r="D85" s="8"/>
      <c r="E85" s="8"/>
      <c r="F85" s="8"/>
      <c r="G85" s="8"/>
      <c r="H85" s="8">
        <v>72.739999999999995</v>
      </c>
      <c r="I85" s="8"/>
      <c r="J85" s="8">
        <v>5029.3599999999997</v>
      </c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.5" customHeight="1" x14ac:dyDescent="0.3">
      <c r="A86" s="9">
        <v>44307</v>
      </c>
      <c r="B86" s="8"/>
      <c r="C86" s="8" t="s">
        <v>47</v>
      </c>
      <c r="D86" s="8"/>
      <c r="E86" s="8"/>
      <c r="F86" s="8"/>
      <c r="G86" s="8"/>
      <c r="H86" s="8">
        <v>600</v>
      </c>
      <c r="I86" s="8"/>
      <c r="J86" s="8">
        <v>4429.3599999999997</v>
      </c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.5" customHeight="1" x14ac:dyDescent="0.3">
      <c r="A87" s="9">
        <v>44308</v>
      </c>
      <c r="B87" s="8"/>
      <c r="C87" s="8" t="s">
        <v>24</v>
      </c>
      <c r="D87" s="8"/>
      <c r="E87" s="8"/>
      <c r="F87" s="8"/>
      <c r="G87" s="8"/>
      <c r="H87" s="8">
        <v>14.39</v>
      </c>
      <c r="I87" s="8"/>
      <c r="J87" s="8">
        <v>4414.97</v>
      </c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.5" customHeight="1" x14ac:dyDescent="0.3">
      <c r="A88" s="9">
        <v>44312</v>
      </c>
      <c r="B88" s="8"/>
      <c r="C88" s="8" t="s">
        <v>43</v>
      </c>
      <c r="D88" s="8"/>
      <c r="E88" s="8">
        <v>50</v>
      </c>
      <c r="F88" s="8"/>
      <c r="G88" s="8"/>
      <c r="H88" s="8"/>
      <c r="I88" s="8"/>
      <c r="J88" s="8">
        <v>4464.97</v>
      </c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.5" customHeight="1" x14ac:dyDescent="0.3">
      <c r="A89" s="9">
        <v>44321</v>
      </c>
      <c r="B89" s="8"/>
      <c r="C89" s="8" t="s">
        <v>63</v>
      </c>
      <c r="D89" s="8"/>
      <c r="E89" s="8"/>
      <c r="F89" s="8"/>
      <c r="G89" s="8"/>
      <c r="H89" s="8">
        <v>19.25</v>
      </c>
      <c r="I89" s="8"/>
      <c r="J89" s="8">
        <v>4445.72</v>
      </c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.5" customHeight="1" x14ac:dyDescent="0.3">
      <c r="A90" s="9">
        <v>44323</v>
      </c>
      <c r="B90" s="8"/>
      <c r="C90" s="8" t="s">
        <v>54</v>
      </c>
      <c r="D90" s="8"/>
      <c r="E90" s="8">
        <v>3945.75</v>
      </c>
      <c r="F90" s="8"/>
      <c r="G90" s="8"/>
      <c r="H90" s="8"/>
      <c r="I90" s="8"/>
      <c r="J90" s="8">
        <v>8391.4699999999993</v>
      </c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.5" customHeight="1" x14ac:dyDescent="0.3">
      <c r="A91" s="9">
        <v>44327</v>
      </c>
      <c r="B91" s="8"/>
      <c r="C91" s="8" t="s">
        <v>54</v>
      </c>
      <c r="D91" s="8"/>
      <c r="E91" s="8">
        <v>6</v>
      </c>
      <c r="F91" s="8"/>
      <c r="G91" s="8"/>
      <c r="H91" s="8"/>
      <c r="I91" s="8"/>
      <c r="J91" s="8">
        <v>8397.4699999999993</v>
      </c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.5" customHeight="1" x14ac:dyDescent="0.3">
      <c r="A92" s="9">
        <v>44328</v>
      </c>
      <c r="B92" s="8"/>
      <c r="C92" s="8" t="s">
        <v>43</v>
      </c>
      <c r="D92" s="8"/>
      <c r="E92" s="8">
        <v>24.02</v>
      </c>
      <c r="F92" s="8"/>
      <c r="G92" s="8"/>
      <c r="H92" s="8"/>
      <c r="I92" s="8"/>
      <c r="J92" s="8">
        <v>8421.49</v>
      </c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.5" customHeight="1" x14ac:dyDescent="0.3">
      <c r="A93" s="9">
        <v>44328</v>
      </c>
      <c r="B93" s="8"/>
      <c r="C93" s="103" t="s">
        <v>64</v>
      </c>
      <c r="D93" s="103" t="s">
        <v>65</v>
      </c>
      <c r="E93" s="8">
        <v>200</v>
      </c>
      <c r="F93" s="8"/>
      <c r="G93" s="8"/>
      <c r="H93" s="8"/>
      <c r="I93" s="8"/>
      <c r="J93" s="8">
        <v>9621.49</v>
      </c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.5" customHeight="1" x14ac:dyDescent="0.3">
      <c r="A94" s="9">
        <v>44337</v>
      </c>
      <c r="B94" s="8"/>
      <c r="C94" s="8" t="s">
        <v>47</v>
      </c>
      <c r="D94" s="8"/>
      <c r="E94" s="8"/>
      <c r="F94" s="8"/>
      <c r="G94" s="8"/>
      <c r="H94" s="8">
        <v>600</v>
      </c>
      <c r="I94" s="8"/>
      <c r="J94" s="8">
        <v>8021.49</v>
      </c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.5" customHeight="1" x14ac:dyDescent="0.3">
      <c r="A95" s="9">
        <v>44340</v>
      </c>
      <c r="B95" s="8"/>
      <c r="C95" s="8" t="s">
        <v>24</v>
      </c>
      <c r="D95" s="8"/>
      <c r="E95" s="8"/>
      <c r="F95" s="8"/>
      <c r="G95" s="8"/>
      <c r="H95" s="8">
        <v>14.39</v>
      </c>
      <c r="I95" s="8"/>
      <c r="J95" s="8">
        <v>8007.1</v>
      </c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.5" customHeight="1" x14ac:dyDescent="0.3">
      <c r="A96" s="9">
        <v>44342</v>
      </c>
      <c r="B96" s="8"/>
      <c r="C96" s="8" t="s">
        <v>43</v>
      </c>
      <c r="D96" s="8"/>
      <c r="E96" s="8">
        <v>50</v>
      </c>
      <c r="F96" s="8"/>
      <c r="G96" s="8"/>
      <c r="H96" s="8"/>
      <c r="I96" s="8"/>
      <c r="J96" s="8">
        <v>8057.1</v>
      </c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.5" customHeight="1" x14ac:dyDescent="0.3">
      <c r="A97" s="9">
        <v>44350</v>
      </c>
      <c r="B97" s="8"/>
      <c r="C97" s="8" t="s">
        <v>43</v>
      </c>
      <c r="D97" s="8"/>
      <c r="E97" s="8">
        <v>38.590000000000003</v>
      </c>
      <c r="F97" s="8"/>
      <c r="G97" s="8"/>
      <c r="H97" s="8"/>
      <c r="I97" s="8"/>
      <c r="J97" s="8">
        <v>8095.69</v>
      </c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.5" customHeight="1" x14ac:dyDescent="0.3">
      <c r="A98" s="9">
        <v>44351</v>
      </c>
      <c r="B98" s="8"/>
      <c r="C98" s="8" t="s">
        <v>66</v>
      </c>
      <c r="D98" s="8" t="s">
        <v>42</v>
      </c>
      <c r="E98" s="8">
        <v>1000</v>
      </c>
      <c r="F98" s="8"/>
      <c r="G98" s="8"/>
      <c r="H98" s="8"/>
      <c r="I98" s="8"/>
      <c r="J98" s="8">
        <v>9095.69</v>
      </c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.5" customHeight="1" x14ac:dyDescent="0.3">
      <c r="A99" s="9">
        <v>44351</v>
      </c>
      <c r="B99" s="8"/>
      <c r="C99" s="8" t="s">
        <v>67</v>
      </c>
      <c r="D99" s="8"/>
      <c r="E99" s="8"/>
      <c r="F99" s="8"/>
      <c r="G99" s="8"/>
      <c r="H99" s="8">
        <v>19.25</v>
      </c>
      <c r="I99" s="8"/>
      <c r="J99" s="8">
        <v>9076.44</v>
      </c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.5" customHeight="1" x14ac:dyDescent="0.3">
      <c r="A100" s="9">
        <v>44354</v>
      </c>
      <c r="B100" s="8"/>
      <c r="C100" s="8" t="s">
        <v>68</v>
      </c>
      <c r="D100" s="8" t="s">
        <v>42</v>
      </c>
      <c r="E100" s="8">
        <v>500</v>
      </c>
      <c r="F100" s="8"/>
      <c r="G100" s="8"/>
      <c r="H100" s="8"/>
      <c r="I100" s="8"/>
      <c r="J100" s="8">
        <v>9576.44</v>
      </c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.5" customHeight="1" x14ac:dyDescent="0.3">
      <c r="A101" s="9">
        <v>44358</v>
      </c>
      <c r="B101" s="8"/>
      <c r="C101" s="8" t="s">
        <v>43</v>
      </c>
      <c r="D101" s="8"/>
      <c r="E101" s="8">
        <v>12</v>
      </c>
      <c r="F101" s="8"/>
      <c r="G101" s="8"/>
      <c r="H101" s="8"/>
      <c r="I101" s="8"/>
      <c r="J101" s="8">
        <v>9588.44</v>
      </c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.5" customHeight="1" x14ac:dyDescent="0.3">
      <c r="A102" s="9">
        <v>44361</v>
      </c>
      <c r="B102" s="8"/>
      <c r="C102" s="103" t="s">
        <v>64</v>
      </c>
      <c r="D102" s="103" t="s">
        <v>65</v>
      </c>
      <c r="E102" s="8">
        <v>200</v>
      </c>
      <c r="F102" s="8"/>
      <c r="G102" s="8"/>
      <c r="H102" s="8"/>
      <c r="I102" s="8"/>
      <c r="J102" s="8">
        <v>9788.44</v>
      </c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.5" customHeight="1" x14ac:dyDescent="0.3">
      <c r="A103" s="9">
        <v>44368</v>
      </c>
      <c r="B103" s="8"/>
      <c r="C103" s="8" t="s">
        <v>47</v>
      </c>
      <c r="D103" s="8"/>
      <c r="E103" s="8"/>
      <c r="F103" s="8"/>
      <c r="G103" s="8"/>
      <c r="H103" s="8">
        <v>600</v>
      </c>
      <c r="I103" s="8"/>
      <c r="J103" s="8">
        <v>9188.44</v>
      </c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.5" customHeight="1" x14ac:dyDescent="0.3">
      <c r="A104" s="9">
        <v>44371</v>
      </c>
      <c r="B104" s="8"/>
      <c r="C104" s="8" t="s">
        <v>69</v>
      </c>
      <c r="D104" s="8" t="s">
        <v>42</v>
      </c>
      <c r="E104" s="8">
        <v>1500</v>
      </c>
      <c r="F104" s="8"/>
      <c r="G104" s="8"/>
      <c r="H104" s="8"/>
      <c r="I104" s="8"/>
      <c r="J104" s="8">
        <v>10688.44</v>
      </c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.5" customHeight="1" x14ac:dyDescent="0.3">
      <c r="A105" s="9">
        <v>44372</v>
      </c>
      <c r="B105" s="8"/>
      <c r="C105" s="8" t="s">
        <v>24</v>
      </c>
      <c r="D105" s="8"/>
      <c r="E105" s="8"/>
      <c r="F105" s="8"/>
      <c r="G105" s="8"/>
      <c r="H105" s="8">
        <v>14.39</v>
      </c>
      <c r="I105" s="8"/>
      <c r="J105" s="8">
        <v>10674.05</v>
      </c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.5" customHeight="1" x14ac:dyDescent="0.3">
      <c r="A106" s="9">
        <v>44375</v>
      </c>
      <c r="B106" s="8"/>
      <c r="C106" s="8" t="s">
        <v>70</v>
      </c>
      <c r="D106" s="8"/>
      <c r="E106" s="8">
        <v>50</v>
      </c>
      <c r="F106" s="8"/>
      <c r="G106" s="8"/>
      <c r="H106" s="8"/>
      <c r="I106" s="8"/>
      <c r="J106" s="8">
        <v>10724.05</v>
      </c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.5" customHeight="1" x14ac:dyDescent="0.3">
      <c r="A107" s="9">
        <v>44377</v>
      </c>
      <c r="B107" s="8"/>
      <c r="C107" s="8" t="s">
        <v>43</v>
      </c>
      <c r="D107" s="8"/>
      <c r="E107" s="8">
        <v>19.12</v>
      </c>
      <c r="F107" s="8"/>
      <c r="G107" s="8"/>
      <c r="H107" s="8"/>
      <c r="I107" s="8"/>
      <c r="J107" s="8">
        <v>10743.17</v>
      </c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.5" customHeight="1" x14ac:dyDescent="0.3">
      <c r="A108" s="9">
        <v>44382</v>
      </c>
      <c r="B108" s="8"/>
      <c r="C108" s="8" t="s">
        <v>63</v>
      </c>
      <c r="D108" s="8"/>
      <c r="E108" s="8"/>
      <c r="F108" s="8"/>
      <c r="G108" s="8"/>
      <c r="H108" s="8">
        <v>19.25</v>
      </c>
      <c r="I108" s="8"/>
      <c r="J108" s="8">
        <v>10723.92</v>
      </c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.5" customHeight="1" x14ac:dyDescent="0.3">
      <c r="A109" s="9">
        <v>44386</v>
      </c>
      <c r="B109" s="8"/>
      <c r="C109" s="8" t="s">
        <v>43</v>
      </c>
      <c r="D109" s="8"/>
      <c r="E109" s="8">
        <v>9.41</v>
      </c>
      <c r="F109" s="8"/>
      <c r="G109" s="8"/>
      <c r="H109" s="8"/>
      <c r="I109" s="8"/>
      <c r="J109" s="8">
        <v>10823.74</v>
      </c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.5" customHeight="1" x14ac:dyDescent="0.3">
      <c r="A110" s="9">
        <v>44398</v>
      </c>
      <c r="B110" s="8"/>
      <c r="C110" s="8" t="s">
        <v>47</v>
      </c>
      <c r="D110" s="8"/>
      <c r="E110" s="8"/>
      <c r="F110" s="8"/>
      <c r="G110" s="8"/>
      <c r="H110" s="8">
        <v>600</v>
      </c>
      <c r="I110" s="8"/>
      <c r="J110" s="8">
        <v>10232.74</v>
      </c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.5" customHeight="1" x14ac:dyDescent="0.3">
      <c r="A111" s="9">
        <v>44400</v>
      </c>
      <c r="B111" s="8"/>
      <c r="C111" s="8" t="s">
        <v>24</v>
      </c>
      <c r="D111" s="8"/>
      <c r="E111" s="8"/>
      <c r="F111" s="8"/>
      <c r="G111" s="8"/>
      <c r="H111" s="8">
        <v>14.38</v>
      </c>
      <c r="I111" s="8"/>
      <c r="J111" s="8">
        <v>10218.36</v>
      </c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.5" customHeight="1" x14ac:dyDescent="0.3">
      <c r="A112" s="9">
        <v>44403</v>
      </c>
      <c r="B112" s="8"/>
      <c r="C112" s="8" t="s">
        <v>71</v>
      </c>
      <c r="D112" s="8"/>
      <c r="E112" s="8">
        <v>50</v>
      </c>
      <c r="F112" s="8"/>
      <c r="G112" s="8"/>
      <c r="H112" s="8">
        <v>10531.35</v>
      </c>
      <c r="I112" s="8"/>
      <c r="J112" s="8">
        <v>10268.36</v>
      </c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.5" customHeight="1" x14ac:dyDescent="0.25">
      <c r="A113" s="8"/>
      <c r="B113" s="8"/>
      <c r="C113" s="8"/>
      <c r="D113" s="8"/>
      <c r="E113" s="8">
        <v>20700.3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3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3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3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3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3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3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3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3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3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3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3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3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3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3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3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3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3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3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3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3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3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3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3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3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3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3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3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3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3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3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3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3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3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3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3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3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3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3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3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3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3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3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3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3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3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3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3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3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3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3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3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3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3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3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3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3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3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3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3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3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3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3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3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3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3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3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3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3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3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3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3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3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3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3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3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3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3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3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3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3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3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3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3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3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3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3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3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3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3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3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3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3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3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3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3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3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3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3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3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3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3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3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3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3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3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3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3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3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3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3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3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3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3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3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3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3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3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3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3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3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3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3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3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3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3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3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3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3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3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3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3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3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3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3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3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3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3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3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3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3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3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3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3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3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3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3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3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3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3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3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3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3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3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3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3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3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3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3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3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3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3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3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3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3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3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3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3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3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3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3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3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3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3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3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3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3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3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3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3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3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3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3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3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3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3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3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3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3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3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3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3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3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3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3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3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3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3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3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3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3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3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3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3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3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3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3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3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3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3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3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3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3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3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3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3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3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3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3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3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3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3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3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3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3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3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3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3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3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3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3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3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3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3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3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3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3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3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3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3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3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3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3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3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3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3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3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3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3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3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3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3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3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3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3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3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3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3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3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3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3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3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3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3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3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3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3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3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3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3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3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3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3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3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3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3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3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3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3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3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3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3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3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3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3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3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3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3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3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3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3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3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3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3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3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3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3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3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3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3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3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3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3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3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3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3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3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3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3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3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3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3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3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3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3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3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3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3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3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3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3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3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3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3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3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3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3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3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3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3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3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3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3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3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3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3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3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3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3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3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3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3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3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3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3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3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3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3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3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3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3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3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3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3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3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3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3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3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3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3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3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3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3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3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3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3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3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3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3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3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3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3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3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3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3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3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3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3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3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3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3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3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3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3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3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3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3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3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3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3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3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3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3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3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3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3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3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3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3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3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3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3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3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3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3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3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3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3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3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3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3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3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3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3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3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3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3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3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3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3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3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3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3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3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3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3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3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3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3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3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3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3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3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3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3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3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3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3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3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3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3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3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3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3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3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3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3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3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3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3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3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3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3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3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3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3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3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3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3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3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3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3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3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3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3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3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3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3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3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3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3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3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3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3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3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3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3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3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3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3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3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3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3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3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3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3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3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3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3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3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3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3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3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3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3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3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3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3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3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3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3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3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3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3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3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3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3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3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3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3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3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3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3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3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3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3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3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3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3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3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3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3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3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3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3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3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3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3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3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3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3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3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3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3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3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3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3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3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3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3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3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3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3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3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3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3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3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3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3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3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3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3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3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3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3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3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3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3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3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3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3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3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3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3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3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3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3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3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3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3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3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3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3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3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3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3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3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3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3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3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3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3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3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3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3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3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3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3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3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3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3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3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3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3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3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3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3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3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3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3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3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3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3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3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3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3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3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3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3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3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3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3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3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3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3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3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3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3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3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3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3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3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3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3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3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3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3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3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3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3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3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3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3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3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3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3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3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3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3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3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3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3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3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3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3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3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3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3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3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3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3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3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3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3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3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3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3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3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3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3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3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3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3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3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3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3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3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3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3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3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3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3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3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3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3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3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3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3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3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3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3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3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3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3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3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3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3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3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3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3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3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3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3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3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3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3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3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3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3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3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3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3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3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3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3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3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3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3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3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3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3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3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3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3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3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3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3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3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3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3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3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3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3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3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3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3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3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3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3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3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3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3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3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3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3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3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3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3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3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3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3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3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3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3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3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3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3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3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3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3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3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3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3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3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3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3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3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3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3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3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3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3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Z1001"/>
  <sheetViews>
    <sheetView workbookViewId="0">
      <selection activeCell="A15" sqref="A15"/>
    </sheetView>
  </sheetViews>
  <sheetFormatPr defaultColWidth="12.59765625" defaultRowHeight="15" customHeight="1" x14ac:dyDescent="0.25"/>
  <cols>
    <col min="1" max="1" width="30.8984375" customWidth="1"/>
    <col min="2" max="2" width="14.09765625" customWidth="1"/>
    <col min="3" max="3" width="1.5" customWidth="1"/>
    <col min="4" max="4" width="14.19921875" customWidth="1"/>
    <col min="5" max="5" width="1.3984375" customWidth="1"/>
    <col min="6" max="6" width="12.09765625" customWidth="1"/>
    <col min="7" max="7" width="3.09765625" customWidth="1"/>
    <col min="8" max="8" width="13.5" customWidth="1"/>
    <col min="9" max="9" width="1.3984375" customWidth="1"/>
    <col min="10" max="10" width="14" customWidth="1"/>
    <col min="11" max="11" width="1.3984375" customWidth="1"/>
    <col min="12" max="12" width="14.69921875" customWidth="1"/>
    <col min="13" max="13" width="16.59765625" customWidth="1"/>
    <col min="14" max="26" width="9" customWidth="1"/>
  </cols>
  <sheetData>
    <row r="1" spans="1:26" ht="18" customHeight="1" x14ac:dyDescent="0.25">
      <c r="A1" s="139"/>
      <c r="B1" s="140" t="s">
        <v>72</v>
      </c>
      <c r="C1" s="138"/>
      <c r="D1" s="138"/>
      <c r="E1" s="138"/>
      <c r="F1" s="138"/>
      <c r="G1" s="138"/>
      <c r="H1" s="138"/>
      <c r="I1" s="138"/>
      <c r="J1" s="138"/>
      <c r="K1" s="28"/>
      <c r="L1" s="43" t="s">
        <v>73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30.75" customHeight="1" x14ac:dyDescent="0.25">
      <c r="A2" s="138"/>
      <c r="B2" s="141" t="s">
        <v>74</v>
      </c>
      <c r="C2" s="138"/>
      <c r="D2" s="138"/>
      <c r="E2" s="138"/>
      <c r="F2" s="138"/>
      <c r="G2" s="138"/>
      <c r="H2" s="138"/>
      <c r="I2" s="138"/>
      <c r="J2" s="138"/>
      <c r="K2" s="28"/>
      <c r="L2" s="44" t="s">
        <v>75</v>
      </c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 x14ac:dyDescent="0.25">
      <c r="A3" s="138"/>
      <c r="B3" s="142" t="s">
        <v>76</v>
      </c>
      <c r="C3" s="143"/>
      <c r="D3" s="143"/>
      <c r="E3" s="143"/>
      <c r="F3" s="143"/>
      <c r="G3" s="143"/>
      <c r="H3" s="143"/>
      <c r="I3" s="143"/>
      <c r="J3" s="144"/>
      <c r="K3" s="28"/>
      <c r="L3" s="46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4.25" customHeight="1" x14ac:dyDescent="0.25">
      <c r="A4" s="138"/>
      <c r="B4" s="145" t="s">
        <v>77</v>
      </c>
      <c r="C4" s="148"/>
      <c r="D4" s="151" t="s">
        <v>78</v>
      </c>
      <c r="E4" s="152"/>
      <c r="F4" s="153"/>
      <c r="G4" s="150" t="s">
        <v>79</v>
      </c>
      <c r="H4" s="151" t="s">
        <v>80</v>
      </c>
      <c r="I4" s="152"/>
      <c r="J4" s="153"/>
      <c r="K4" s="28"/>
      <c r="L4" s="4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6.5" customHeight="1" x14ac:dyDescent="0.25">
      <c r="A5" s="138"/>
      <c r="B5" s="146"/>
      <c r="C5" s="149"/>
      <c r="D5" s="154"/>
      <c r="E5" s="138"/>
      <c r="F5" s="138"/>
      <c r="G5" s="138"/>
      <c r="H5" s="155"/>
      <c r="I5" s="138"/>
      <c r="J5" s="138"/>
      <c r="K5" s="28"/>
      <c r="L5" s="46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1" customHeight="1" x14ac:dyDescent="0.25">
      <c r="A6" s="138"/>
      <c r="B6" s="147"/>
      <c r="C6" s="149"/>
      <c r="D6" s="156"/>
      <c r="E6" s="152"/>
      <c r="F6" s="152"/>
      <c r="G6" s="138"/>
      <c r="H6" s="157"/>
      <c r="I6" s="138"/>
      <c r="J6" s="138"/>
      <c r="K6" s="28"/>
      <c r="L6" s="46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2.75" customHeight="1" x14ac:dyDescent="0.25">
      <c r="A7" s="28"/>
      <c r="B7" s="4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2.75" customHeight="1" x14ac:dyDescent="0.4">
      <c r="A8" s="49" t="s">
        <v>81</v>
      </c>
      <c r="B8" s="50"/>
      <c r="C8" s="49"/>
      <c r="D8" s="49"/>
      <c r="E8" s="49"/>
      <c r="F8" s="49"/>
      <c r="G8" s="49"/>
      <c r="H8" s="49"/>
      <c r="I8" s="49"/>
      <c r="J8" s="49"/>
      <c r="K8" s="51"/>
      <c r="L8" s="52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2.75" customHeight="1" x14ac:dyDescent="0.25">
      <c r="A9" s="53"/>
      <c r="B9" s="54" t="s">
        <v>82</v>
      </c>
      <c r="C9" s="47"/>
      <c r="D9" s="47" t="s">
        <v>83</v>
      </c>
      <c r="E9" s="47"/>
      <c r="F9" s="47" t="s">
        <v>84</v>
      </c>
      <c r="G9" s="47"/>
      <c r="H9" s="47" t="s">
        <v>85</v>
      </c>
      <c r="I9" s="47"/>
      <c r="J9" s="47" t="s">
        <v>86</v>
      </c>
      <c r="K9" s="55"/>
      <c r="L9" s="47" t="s">
        <v>87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4" customHeight="1" x14ac:dyDescent="0.25">
      <c r="A10" s="56"/>
      <c r="B10" s="57" t="s">
        <v>88</v>
      </c>
      <c r="C10" s="58"/>
      <c r="D10" s="57" t="s">
        <v>88</v>
      </c>
      <c r="E10" s="57"/>
      <c r="F10" s="57" t="s">
        <v>88</v>
      </c>
      <c r="G10" s="57"/>
      <c r="H10" s="57" t="s">
        <v>88</v>
      </c>
      <c r="I10" s="57"/>
      <c r="J10" s="57" t="s">
        <v>88</v>
      </c>
      <c r="K10" s="57"/>
      <c r="L10" s="57" t="s">
        <v>88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9.5" customHeight="1" x14ac:dyDescent="0.25">
      <c r="A11" s="17" t="s">
        <v>89</v>
      </c>
      <c r="B11" s="59"/>
      <c r="C11" s="60"/>
      <c r="D11" s="60"/>
      <c r="E11" s="60"/>
      <c r="F11" s="60"/>
      <c r="G11" s="60"/>
      <c r="H11" s="60"/>
      <c r="I11" s="60"/>
      <c r="J11" s="60"/>
      <c r="K11" s="61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9.5" customHeight="1" x14ac:dyDescent="0.25">
      <c r="A12" s="62" t="s">
        <v>26</v>
      </c>
      <c r="B12" s="63">
        <f>SUMIF('bnk acc Jan 22'!D:D,A12,'bnk acc Jan 22'!F:F)</f>
        <v>5353.420000000001</v>
      </c>
      <c r="C12" s="64"/>
      <c r="D12" s="63"/>
      <c r="E12" s="64"/>
      <c r="F12" s="63"/>
      <c r="G12" s="64"/>
      <c r="H12" s="63"/>
      <c r="I12" s="64"/>
      <c r="J12" s="65">
        <f t="shared" ref="J12:J21" si="0">H12+D12+B12+F12</f>
        <v>5353.420000000001</v>
      </c>
      <c r="K12" s="66"/>
      <c r="L12" s="63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9.5" customHeight="1" x14ac:dyDescent="0.25">
      <c r="A13" s="62" t="s">
        <v>90</v>
      </c>
      <c r="B13" s="63">
        <f>SUMIF('bnk acc Jan 22'!D:D,A13,'bnk acc Jan 22'!F:F)</f>
        <v>0</v>
      </c>
      <c r="C13" s="64"/>
      <c r="D13" s="63"/>
      <c r="E13" s="64"/>
      <c r="F13" s="63"/>
      <c r="G13" s="64"/>
      <c r="H13" s="63"/>
      <c r="I13" s="64"/>
      <c r="J13" s="65">
        <f t="shared" si="0"/>
        <v>0</v>
      </c>
      <c r="K13" s="66"/>
      <c r="L13" s="63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9.5" customHeight="1" x14ac:dyDescent="0.25">
      <c r="A14" s="62" t="s">
        <v>41</v>
      </c>
      <c r="B14" s="63">
        <f>SUMIF('bnk acc Jan 22'!D:D,A14,'bnk acc Jan 22'!F:F)</f>
        <v>4520.13</v>
      </c>
      <c r="C14" s="64"/>
      <c r="D14" s="63"/>
      <c r="E14" s="64"/>
      <c r="F14" s="63"/>
      <c r="G14" s="64"/>
      <c r="H14" s="63"/>
      <c r="I14" s="64"/>
      <c r="J14" s="65">
        <f t="shared" si="0"/>
        <v>4520.13</v>
      </c>
      <c r="K14" s="66"/>
      <c r="L14" s="63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9.5" customHeight="1" x14ac:dyDescent="0.25">
      <c r="A15" s="62" t="s">
        <v>19</v>
      </c>
      <c r="B15" s="63">
        <f>SUMIF('bnk acc Jan 22'!D:D,A15,'bnk acc Jan 22'!F:F)</f>
        <v>4272</v>
      </c>
      <c r="C15" s="64"/>
      <c r="D15" s="63"/>
      <c r="E15" s="64"/>
      <c r="F15" s="63"/>
      <c r="G15" s="64"/>
      <c r="H15" s="63"/>
      <c r="I15" s="64"/>
      <c r="J15" s="65">
        <f t="shared" si="0"/>
        <v>4272</v>
      </c>
      <c r="K15" s="66"/>
      <c r="L15" s="63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9.5" customHeight="1" x14ac:dyDescent="0.25">
      <c r="A16" s="62" t="s">
        <v>91</v>
      </c>
      <c r="B16" s="63">
        <f>SUMIF('bnk acc Jan 22'!D:D,A16,'bnk acc Jan 22'!F:F)</f>
        <v>0</v>
      </c>
      <c r="C16" s="64"/>
      <c r="D16" s="63"/>
      <c r="E16" s="64"/>
      <c r="F16" s="63"/>
      <c r="G16" s="64"/>
      <c r="H16" s="63"/>
      <c r="I16" s="64"/>
      <c r="J16" s="65">
        <f t="shared" si="0"/>
        <v>0</v>
      </c>
      <c r="K16" s="66"/>
      <c r="L16" s="63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2.75" customHeight="1" x14ac:dyDescent="0.25">
      <c r="A17" s="62" t="s">
        <v>92</v>
      </c>
      <c r="B17" s="63">
        <f>SUMIF('bnk acc Jan 22'!D:D,A17,'bnk acc Jan 22'!F:F)</f>
        <v>0</v>
      </c>
      <c r="C17" s="64"/>
      <c r="D17" s="63"/>
      <c r="E17" s="64"/>
      <c r="F17" s="63"/>
      <c r="G17" s="64"/>
      <c r="H17" s="63"/>
      <c r="I17" s="64"/>
      <c r="J17" s="65">
        <f t="shared" si="0"/>
        <v>0</v>
      </c>
      <c r="K17" s="66"/>
      <c r="L17" s="63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9.5" customHeight="1" x14ac:dyDescent="0.25">
      <c r="A18" s="62" t="s">
        <v>93</v>
      </c>
      <c r="B18" s="63">
        <f>SUMIF('bnk acc Jan 22'!D:D,A18,'bnk acc Jan 22'!F:F)</f>
        <v>0</v>
      </c>
      <c r="C18" s="64"/>
      <c r="D18" s="63"/>
      <c r="E18" s="64"/>
      <c r="F18" s="63"/>
      <c r="G18" s="64"/>
      <c r="H18" s="63"/>
      <c r="I18" s="64"/>
      <c r="J18" s="65">
        <f t="shared" si="0"/>
        <v>0</v>
      </c>
      <c r="K18" s="66"/>
      <c r="L18" s="63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2.75" customHeight="1" x14ac:dyDescent="0.25">
      <c r="A19" s="62" t="s">
        <v>94</v>
      </c>
      <c r="B19" s="63">
        <f>SUMIF('bnk acc Jan 22'!D:D,A19,'bnk acc Jan 22'!F:F)</f>
        <v>0</v>
      </c>
      <c r="C19" s="64"/>
      <c r="D19" s="63"/>
      <c r="E19" s="64"/>
      <c r="F19" s="63"/>
      <c r="G19" s="64"/>
      <c r="H19" s="63"/>
      <c r="I19" s="64"/>
      <c r="J19" s="65">
        <f t="shared" si="0"/>
        <v>0</v>
      </c>
      <c r="K19" s="66"/>
      <c r="L19" s="63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9.5" customHeight="1" x14ac:dyDescent="0.25">
      <c r="A20" s="62"/>
      <c r="B20" s="63"/>
      <c r="C20" s="64"/>
      <c r="D20" s="63"/>
      <c r="E20" s="64"/>
      <c r="F20" s="63"/>
      <c r="G20" s="64"/>
      <c r="H20" s="63"/>
      <c r="I20" s="64"/>
      <c r="J20" s="65">
        <f t="shared" si="0"/>
        <v>0</v>
      </c>
      <c r="K20" s="66"/>
      <c r="L20" s="63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7.25" customHeight="1" x14ac:dyDescent="0.3">
      <c r="A21" s="22" t="s">
        <v>95</v>
      </c>
      <c r="B21" s="67">
        <f>SUM(B12:B20)</f>
        <v>14145.550000000001</v>
      </c>
      <c r="C21" s="68"/>
      <c r="D21" s="67">
        <f>SUM(D12:D20)</f>
        <v>0</v>
      </c>
      <c r="E21" s="64"/>
      <c r="F21" s="67">
        <f>SUM(F12:F20)</f>
        <v>0</v>
      </c>
      <c r="G21" s="64"/>
      <c r="H21" s="67">
        <f>SUM(H12:H20)</f>
        <v>0</v>
      </c>
      <c r="I21" s="64"/>
      <c r="J21" s="69">
        <f t="shared" si="0"/>
        <v>14145.550000000001</v>
      </c>
      <c r="K21" s="66"/>
      <c r="L21" s="67">
        <f>SUM(L12:L20)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6.5" customHeight="1" x14ac:dyDescent="0.25">
      <c r="A22" s="23"/>
      <c r="B22" s="70"/>
      <c r="C22" s="70"/>
      <c r="D22" s="70"/>
      <c r="E22" s="70"/>
      <c r="F22" s="70"/>
      <c r="G22" s="70"/>
      <c r="H22" s="70"/>
      <c r="I22" s="70"/>
      <c r="J22" s="71" t="str">
        <f>IF(B21+D21+F21+H21-J21=0," ","error")</f>
        <v xml:space="preserve"> </v>
      </c>
      <c r="K22" s="70"/>
      <c r="L22" s="4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2.75" customHeight="1" x14ac:dyDescent="0.25">
      <c r="A23" s="25" t="s">
        <v>96</v>
      </c>
      <c r="B23" s="72"/>
      <c r="C23" s="61"/>
      <c r="D23" s="61"/>
      <c r="E23" s="61"/>
      <c r="F23" s="61"/>
      <c r="G23" s="61"/>
      <c r="H23" s="61"/>
      <c r="I23" s="61"/>
      <c r="J23" s="61"/>
      <c r="K23" s="61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9.5" customHeight="1" x14ac:dyDescent="0.25">
      <c r="A24" s="62" t="s">
        <v>97</v>
      </c>
      <c r="B24" s="63">
        <f>SUMIF('bnk acc Jan 22'!E:E,A24,'bnk acc Jan 22'!F:F)</f>
        <v>0</v>
      </c>
      <c r="C24" s="64"/>
      <c r="D24" s="63"/>
      <c r="E24" s="64"/>
      <c r="F24" s="63"/>
      <c r="G24" s="64"/>
      <c r="H24" s="63"/>
      <c r="I24" s="64"/>
      <c r="J24" s="65">
        <f t="shared" ref="J24:J25" si="1">H24+D24+B24+F24</f>
        <v>0</v>
      </c>
      <c r="K24" s="66"/>
      <c r="L24" s="63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9.5" customHeight="1" x14ac:dyDescent="0.25">
      <c r="A25" s="62" t="s">
        <v>98</v>
      </c>
      <c r="B25" s="63">
        <f>SUMIF('bnk acc Jan 22'!E:E,A25,'bnk acc Jan 22'!F:F)</f>
        <v>0</v>
      </c>
      <c r="C25" s="64"/>
      <c r="D25" s="63"/>
      <c r="E25" s="64"/>
      <c r="F25" s="63"/>
      <c r="G25" s="64"/>
      <c r="H25" s="63"/>
      <c r="I25" s="64"/>
      <c r="J25" s="65">
        <f t="shared" si="1"/>
        <v>0</v>
      </c>
      <c r="K25" s="66"/>
      <c r="L25" s="63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7.25" customHeight="1" x14ac:dyDescent="0.3">
      <c r="A26" s="22" t="s">
        <v>99</v>
      </c>
      <c r="B26" s="67">
        <f>SUM(B24:B25)</f>
        <v>0</v>
      </c>
      <c r="C26" s="68"/>
      <c r="D26" s="67">
        <f>SUM(D24:D25)</f>
        <v>0</v>
      </c>
      <c r="E26" s="64"/>
      <c r="F26" s="67">
        <f>SUM(F24:F25)</f>
        <v>0</v>
      </c>
      <c r="G26" s="64"/>
      <c r="H26" s="67">
        <f>SUM(H24:H25)</f>
        <v>0</v>
      </c>
      <c r="I26" s="64"/>
      <c r="J26" s="67">
        <f>SUM(J24:J25)</f>
        <v>0</v>
      </c>
      <c r="K26" s="66"/>
      <c r="L26" s="67">
        <f>SUM(L24:L25)</f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8.25" customHeight="1" x14ac:dyDescent="0.25">
      <c r="A27" s="27"/>
      <c r="B27" s="64"/>
      <c r="C27" s="66"/>
      <c r="D27" s="64"/>
      <c r="E27" s="66"/>
      <c r="F27" s="64"/>
      <c r="G27" s="66"/>
      <c r="H27" s="64"/>
      <c r="I27" s="66"/>
      <c r="J27" s="73" t="str">
        <f>IF(B26+D26+F26+H26-J26=0," ","error")</f>
        <v xml:space="preserve"> </v>
      </c>
      <c r="K27" s="66"/>
      <c r="L27" s="73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9.5" customHeight="1" x14ac:dyDescent="0.3">
      <c r="A28" s="22" t="s">
        <v>100</v>
      </c>
      <c r="B28" s="74">
        <f>B26+B21</f>
        <v>14145.550000000001</v>
      </c>
      <c r="C28" s="66"/>
      <c r="D28" s="74">
        <f>D26+D21</f>
        <v>0</v>
      </c>
      <c r="E28" s="66"/>
      <c r="F28" s="74">
        <f>F26+F21</f>
        <v>0</v>
      </c>
      <c r="G28" s="66"/>
      <c r="H28" s="74">
        <f>H26+H21</f>
        <v>0</v>
      </c>
      <c r="I28" s="66"/>
      <c r="J28" s="74">
        <f>J26+J21</f>
        <v>14145.550000000001</v>
      </c>
      <c r="K28" s="66"/>
      <c r="L28" s="74">
        <f>L26+L21</f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6.5" customHeight="1" x14ac:dyDescent="0.25">
      <c r="A29" s="28"/>
      <c r="B29" s="48"/>
      <c r="C29" s="48"/>
      <c r="D29" s="48"/>
      <c r="E29" s="48"/>
      <c r="F29" s="48"/>
      <c r="G29" s="48"/>
      <c r="H29" s="48"/>
      <c r="I29" s="48"/>
      <c r="J29" s="71" t="str">
        <f>IF(B28+D28+H28-J28=0," ","error")</f>
        <v xml:space="preserve"> </v>
      </c>
      <c r="K29" s="48"/>
      <c r="L29" s="4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8" customHeight="1" x14ac:dyDescent="0.25">
      <c r="A30" s="16" t="s">
        <v>7</v>
      </c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9.5" customHeight="1" x14ac:dyDescent="0.25">
      <c r="A31" s="77" t="s">
        <v>197</v>
      </c>
      <c r="B31" s="63">
        <f>SUMIF('bnk acc Jan 22'!H:H,A31,'bnk acc Jan 22'!J:J)</f>
        <v>7932.4800000000023</v>
      </c>
      <c r="C31" s="64"/>
      <c r="D31" s="63"/>
      <c r="E31" s="64"/>
      <c r="F31" s="63"/>
      <c r="G31" s="64"/>
      <c r="H31" s="63"/>
      <c r="I31" s="64"/>
      <c r="J31" s="65">
        <f t="shared" ref="J31:J42" si="2">H31+D31+B31+F31</f>
        <v>7932.4800000000023</v>
      </c>
      <c r="K31" s="73"/>
      <c r="L31" s="63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9.5" customHeight="1" x14ac:dyDescent="0.25">
      <c r="A32" s="77" t="s">
        <v>21</v>
      </c>
      <c r="B32" s="63"/>
      <c r="C32" s="64"/>
      <c r="D32" s="63"/>
      <c r="E32" s="64"/>
      <c r="F32" s="63"/>
      <c r="G32" s="64"/>
      <c r="H32" s="63"/>
      <c r="I32" s="64"/>
      <c r="J32" s="65"/>
      <c r="K32" s="73"/>
      <c r="L32" s="63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9.5" customHeight="1" x14ac:dyDescent="0.25">
      <c r="A33" s="77" t="s">
        <v>101</v>
      </c>
      <c r="B33" s="63">
        <f>SUMIF('bnk acc Jan 22'!H:H,A33,'bnk acc Jan 22'!J:J)</f>
        <v>0</v>
      </c>
      <c r="C33" s="64"/>
      <c r="D33" s="63"/>
      <c r="E33" s="64"/>
      <c r="F33" s="63"/>
      <c r="G33" s="64"/>
      <c r="H33" s="63"/>
      <c r="I33" s="64"/>
      <c r="J33" s="65">
        <f t="shared" si="2"/>
        <v>0</v>
      </c>
      <c r="K33" s="73"/>
      <c r="L33" s="63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9.5" customHeight="1" x14ac:dyDescent="0.25">
      <c r="A34" s="77" t="s">
        <v>102</v>
      </c>
      <c r="B34" s="63">
        <f>SUMIF('bnk acc Jan 22'!H:H,A34,'bnk acc Jan 22'!J:J)</f>
        <v>0</v>
      </c>
      <c r="C34" s="64"/>
      <c r="D34" s="63"/>
      <c r="E34" s="64"/>
      <c r="F34" s="63"/>
      <c r="G34" s="64"/>
      <c r="H34" s="63"/>
      <c r="I34" s="64"/>
      <c r="J34" s="65">
        <f t="shared" si="2"/>
        <v>0</v>
      </c>
      <c r="K34" s="73"/>
      <c r="L34" s="63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2.75" customHeight="1" x14ac:dyDescent="0.25">
      <c r="A35" s="77" t="s">
        <v>103</v>
      </c>
      <c r="B35" s="63">
        <f>SUMIF('bnk acc Jan 22'!H:H,A35,'bnk acc Jan 22'!J:J)</f>
        <v>0</v>
      </c>
      <c r="C35" s="64"/>
      <c r="D35" s="63"/>
      <c r="E35" s="64"/>
      <c r="F35" s="63"/>
      <c r="G35" s="64"/>
      <c r="H35" s="63"/>
      <c r="I35" s="64"/>
      <c r="J35" s="65">
        <f t="shared" si="2"/>
        <v>0</v>
      </c>
      <c r="K35" s="73"/>
      <c r="L35" s="63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9.5" customHeight="1" x14ac:dyDescent="0.25">
      <c r="A36" s="77" t="s">
        <v>104</v>
      </c>
      <c r="B36" s="63">
        <f>SUMIF('bnk acc Jan 22'!H:H,A36,'bnk acc Jan 22'!J:J)</f>
        <v>0</v>
      </c>
      <c r="C36" s="64"/>
      <c r="D36" s="63"/>
      <c r="E36" s="64"/>
      <c r="F36" s="63"/>
      <c r="G36" s="64"/>
      <c r="H36" s="63"/>
      <c r="I36" s="64"/>
      <c r="J36" s="65">
        <f t="shared" si="2"/>
        <v>0</v>
      </c>
      <c r="K36" s="73"/>
      <c r="L36" s="63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9.5" customHeight="1" x14ac:dyDescent="0.25">
      <c r="A37" s="77" t="s">
        <v>105</v>
      </c>
      <c r="B37" s="63">
        <f>SUMIF('bnk acc Jan 22'!H:H,A37,'bnk acc Jan 22'!J:J)</f>
        <v>0</v>
      </c>
      <c r="C37" s="64"/>
      <c r="D37" s="63"/>
      <c r="E37" s="64"/>
      <c r="F37" s="63"/>
      <c r="G37" s="64"/>
      <c r="H37" s="63"/>
      <c r="I37" s="64"/>
      <c r="J37" s="65">
        <f t="shared" si="2"/>
        <v>0</v>
      </c>
      <c r="K37" s="73"/>
      <c r="L37" s="63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9.5" customHeight="1" x14ac:dyDescent="0.25">
      <c r="A38" s="78" t="s">
        <v>106</v>
      </c>
      <c r="B38" s="63">
        <f>SUMIF('bnk acc Jan 22'!H:H,A38,'bnk acc Jan 22'!J:J)</f>
        <v>0</v>
      </c>
      <c r="C38" s="64"/>
      <c r="D38" s="63"/>
      <c r="E38" s="64"/>
      <c r="F38" s="63"/>
      <c r="G38" s="64"/>
      <c r="H38" s="63"/>
      <c r="I38" s="64"/>
      <c r="J38" s="65">
        <f t="shared" si="2"/>
        <v>0</v>
      </c>
      <c r="K38" s="73"/>
      <c r="L38" s="63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9.5" customHeight="1" x14ac:dyDescent="0.25">
      <c r="A39" s="78" t="s">
        <v>107</v>
      </c>
      <c r="B39" s="63">
        <f>SUMIF('bnk acc Jan 22'!H:H,A39,'bnk acc Jan 22'!J:J)</f>
        <v>0</v>
      </c>
      <c r="C39" s="64"/>
      <c r="D39" s="63"/>
      <c r="E39" s="64"/>
      <c r="F39" s="63"/>
      <c r="G39" s="64"/>
      <c r="H39" s="63"/>
      <c r="I39" s="64"/>
      <c r="J39" s="65">
        <f t="shared" si="2"/>
        <v>0</v>
      </c>
      <c r="K39" s="73"/>
      <c r="L39" s="63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9.5" customHeight="1" x14ac:dyDescent="0.25">
      <c r="A40" s="78" t="s">
        <v>108</v>
      </c>
      <c r="B40" s="63">
        <f>SUMIF('bnk acc Jan 22'!H:H,A40,'bnk acc Jan 22'!J:J)</f>
        <v>0</v>
      </c>
      <c r="C40" s="64"/>
      <c r="D40" s="63"/>
      <c r="E40" s="64"/>
      <c r="F40" s="63"/>
      <c r="G40" s="64"/>
      <c r="H40" s="63"/>
      <c r="I40" s="64"/>
      <c r="J40" s="65">
        <f t="shared" si="2"/>
        <v>0</v>
      </c>
      <c r="K40" s="73"/>
      <c r="L40" s="6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9.5" customHeight="1" x14ac:dyDescent="0.25">
      <c r="A41" s="78" t="s">
        <v>109</v>
      </c>
      <c r="B41" s="63">
        <f>SUMIF('bnk acc Jan 22'!H:H,A41,'bnk acc Jan 22'!J:J)</f>
        <v>0</v>
      </c>
      <c r="C41" s="64"/>
      <c r="D41" s="63"/>
      <c r="E41" s="64"/>
      <c r="F41" s="63"/>
      <c r="G41" s="64"/>
      <c r="H41" s="63"/>
      <c r="I41" s="64"/>
      <c r="J41" s="65">
        <f t="shared" si="2"/>
        <v>0</v>
      </c>
      <c r="K41" s="73"/>
      <c r="L41" s="63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9.5" customHeight="1" x14ac:dyDescent="0.25">
      <c r="A42" s="77"/>
      <c r="B42" s="79"/>
      <c r="C42" s="64"/>
      <c r="D42" s="79"/>
      <c r="E42" s="64"/>
      <c r="F42" s="79"/>
      <c r="G42" s="64"/>
      <c r="H42" s="79"/>
      <c r="I42" s="64"/>
      <c r="J42" s="65">
        <f t="shared" si="2"/>
        <v>0</v>
      </c>
      <c r="K42" s="73"/>
      <c r="L42" s="79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9.5" customHeight="1" x14ac:dyDescent="0.25">
      <c r="A43" s="24" t="s">
        <v>110</v>
      </c>
      <c r="B43" s="67">
        <f>SUM(B31:B42)</f>
        <v>7932.4800000000023</v>
      </c>
      <c r="C43" s="80"/>
      <c r="D43" s="67">
        <f>SUM(D31:D42)</f>
        <v>0</v>
      </c>
      <c r="E43" s="64"/>
      <c r="F43" s="67">
        <f>SUM(F31:F42)</f>
        <v>0</v>
      </c>
      <c r="G43" s="64"/>
      <c r="H43" s="67">
        <f>SUM(H31:H42)</f>
        <v>0</v>
      </c>
      <c r="I43" s="64"/>
      <c r="J43" s="67">
        <f>SUM(J31:J42)</f>
        <v>7932.4800000000023</v>
      </c>
      <c r="K43" s="73"/>
      <c r="L43" s="67">
        <f>SUM(L31:L42)</f>
        <v>0</v>
      </c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7.25" customHeight="1" x14ac:dyDescent="0.25">
      <c r="A44" s="26"/>
      <c r="B44" s="71"/>
      <c r="C44" s="71"/>
      <c r="D44" s="81"/>
      <c r="E44" s="71"/>
      <c r="F44" s="71"/>
      <c r="G44" s="71"/>
      <c r="H44" s="71"/>
      <c r="I44" s="71"/>
      <c r="J44" s="71" t="str">
        <f>IF(B43+D43+F43+H43-J43=0," ","error")</f>
        <v xml:space="preserve"> </v>
      </c>
      <c r="K44" s="71"/>
      <c r="L44" s="71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 x14ac:dyDescent="0.25">
      <c r="A45" s="25" t="s">
        <v>111</v>
      </c>
      <c r="B45" s="72"/>
      <c r="C45" s="61"/>
      <c r="D45" s="61"/>
      <c r="E45" s="61"/>
      <c r="F45" s="61"/>
      <c r="G45" s="61"/>
      <c r="H45" s="61"/>
      <c r="I45" s="61"/>
      <c r="J45" s="61"/>
      <c r="K45" s="61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9.5" customHeight="1" x14ac:dyDescent="0.25">
      <c r="A46" s="77" t="s">
        <v>112</v>
      </c>
      <c r="B46" s="63">
        <f>SUMIF('bnk acc Jan 22'!I:I,A46,'bnk acc Jan 22'!J:J)</f>
        <v>0</v>
      </c>
      <c r="C46" s="64"/>
      <c r="D46" s="63"/>
      <c r="E46" s="64"/>
      <c r="F46" s="63"/>
      <c r="G46" s="64"/>
      <c r="H46" s="63"/>
      <c r="I46" s="64"/>
      <c r="J46" s="65">
        <f t="shared" ref="J46:J47" si="3">H46+D46+F46+B46</f>
        <v>0</v>
      </c>
      <c r="K46" s="73"/>
      <c r="L46" s="63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9.5" customHeight="1" x14ac:dyDescent="0.25">
      <c r="A47" s="77" t="s">
        <v>113</v>
      </c>
      <c r="B47" s="63">
        <f>SUMIF('bnk acc Jan 22'!I:I,A47,'bnk acc Jan 22'!J:J)</f>
        <v>0</v>
      </c>
      <c r="C47" s="64"/>
      <c r="D47" s="79"/>
      <c r="E47" s="64"/>
      <c r="F47" s="79"/>
      <c r="G47" s="64"/>
      <c r="H47" s="79"/>
      <c r="I47" s="64"/>
      <c r="J47" s="65">
        <f t="shared" si="3"/>
        <v>0</v>
      </c>
      <c r="K47" s="73"/>
      <c r="L47" s="79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9.5" customHeight="1" x14ac:dyDescent="0.25">
      <c r="A48" s="24" t="s">
        <v>114</v>
      </c>
      <c r="B48" s="67">
        <f>SUM(B46:B47)</f>
        <v>0</v>
      </c>
      <c r="C48" s="80"/>
      <c r="D48" s="67">
        <f>SUM(D46:D47)</f>
        <v>0</v>
      </c>
      <c r="E48" s="64"/>
      <c r="F48" s="67">
        <f>SUM(F46:F47)</f>
        <v>0</v>
      </c>
      <c r="G48" s="64"/>
      <c r="H48" s="67">
        <f>SUM(H46:H47)</f>
        <v>0</v>
      </c>
      <c r="I48" s="64"/>
      <c r="J48" s="67">
        <f>SUM(J46:J47)</f>
        <v>0</v>
      </c>
      <c r="K48" s="73"/>
      <c r="L48" s="67">
        <f>SUM(L46:L47)</f>
        <v>0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3.5" customHeight="1" x14ac:dyDescent="0.25">
      <c r="A49" s="28"/>
      <c r="B49" s="82"/>
      <c r="C49" s="48"/>
      <c r="D49" s="82"/>
      <c r="E49" s="48"/>
      <c r="F49" s="48"/>
      <c r="G49" s="48"/>
      <c r="H49" s="82"/>
      <c r="I49" s="48"/>
      <c r="J49" s="71" t="str">
        <f>IF(B48+D48+F48+H48-J48=0," ","error")</f>
        <v xml:space="preserve"> </v>
      </c>
      <c r="K49" s="48"/>
      <c r="L49" s="4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9.5" customHeight="1" x14ac:dyDescent="0.25">
      <c r="A50" s="83" t="s">
        <v>115</v>
      </c>
      <c r="B50" s="84">
        <f>+B48+B43</f>
        <v>7932.4800000000023</v>
      </c>
      <c r="C50" s="66"/>
      <c r="D50" s="84">
        <f>+D48+D43</f>
        <v>0</v>
      </c>
      <c r="E50" s="66"/>
      <c r="F50" s="84">
        <f>+F48+F43</f>
        <v>0</v>
      </c>
      <c r="G50" s="66"/>
      <c r="H50" s="84">
        <f>+H48+H43</f>
        <v>0</v>
      </c>
      <c r="I50" s="66"/>
      <c r="J50" s="84">
        <f>+J48+J43</f>
        <v>7932.4800000000023</v>
      </c>
      <c r="K50" s="66"/>
      <c r="L50" s="84">
        <f>+L48+L43</f>
        <v>0</v>
      </c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1:26" ht="12.75" customHeight="1" x14ac:dyDescent="0.25">
      <c r="A51" s="28"/>
      <c r="B51" s="86"/>
      <c r="C51" s="86"/>
      <c r="D51" s="86"/>
      <c r="E51" s="86"/>
      <c r="F51" s="86"/>
      <c r="G51" s="86"/>
      <c r="H51" s="86"/>
      <c r="I51" s="86"/>
      <c r="J51" s="71" t="str">
        <f>IF(B50+D50+F50+H50-J50=0," ","error")</f>
        <v xml:space="preserve"> </v>
      </c>
      <c r="K51" s="87"/>
      <c r="L51" s="4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9.5" customHeight="1" x14ac:dyDescent="0.25">
      <c r="A52" s="30" t="s">
        <v>116</v>
      </c>
      <c r="B52" s="88">
        <f>+B28-B50</f>
        <v>6213.0699999999988</v>
      </c>
      <c r="C52" s="89"/>
      <c r="D52" s="88">
        <f>+D28-D50</f>
        <v>0</v>
      </c>
      <c r="E52" s="89"/>
      <c r="F52" s="88">
        <f>+F28-F50</f>
        <v>0</v>
      </c>
      <c r="G52" s="89"/>
      <c r="H52" s="88">
        <f>+H28-H50</f>
        <v>0</v>
      </c>
      <c r="I52" s="89"/>
      <c r="J52" s="90">
        <f>IF((B52+D52+F52+H52)=(+J28-J50),H52+F52+D52+B52,"Cross Add Error")</f>
        <v>6213.0699999999988</v>
      </c>
      <c r="K52" s="91"/>
      <c r="L52" s="88">
        <f>+L28-L50</f>
        <v>0</v>
      </c>
      <c r="M52" s="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 customHeight="1" x14ac:dyDescent="0.25">
      <c r="A53" s="30"/>
      <c r="B53" s="92"/>
      <c r="C53" s="89"/>
      <c r="D53" s="92"/>
      <c r="E53" s="89"/>
      <c r="F53" s="92"/>
      <c r="G53" s="89"/>
      <c r="H53" s="92"/>
      <c r="I53" s="89"/>
      <c r="J53" s="92"/>
      <c r="K53" s="91"/>
      <c r="L53" s="92"/>
      <c r="M53" s="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9.5" customHeight="1" x14ac:dyDescent="0.25">
      <c r="A54" s="32" t="s">
        <v>117</v>
      </c>
      <c r="B54" s="93"/>
      <c r="C54" s="89"/>
      <c r="D54" s="93"/>
      <c r="E54" s="89"/>
      <c r="F54" s="93"/>
      <c r="G54" s="89"/>
      <c r="H54" s="93"/>
      <c r="I54" s="89"/>
      <c r="J54" s="94">
        <f>IF(H54+F54+D54+B54=0,0,"Transfer error")</f>
        <v>0</v>
      </c>
      <c r="K54" s="91"/>
      <c r="L54" s="93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 customHeight="1" x14ac:dyDescent="0.25">
      <c r="A55" s="35"/>
      <c r="B55" s="92"/>
      <c r="C55" s="89"/>
      <c r="D55" s="92"/>
      <c r="E55" s="89"/>
      <c r="F55" s="92"/>
      <c r="G55" s="89"/>
      <c r="H55" s="92"/>
      <c r="I55" s="89"/>
      <c r="J55" s="95"/>
      <c r="K55" s="91"/>
      <c r="L55" s="92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9.25" customHeight="1" x14ac:dyDescent="0.25">
      <c r="A56" s="24" t="s">
        <v>118</v>
      </c>
      <c r="B56" s="96">
        <f>+B52+B54</f>
        <v>6213.0699999999988</v>
      </c>
      <c r="C56" s="89"/>
      <c r="D56" s="96">
        <f>+D52+D54</f>
        <v>0</v>
      </c>
      <c r="E56" s="89"/>
      <c r="F56" s="96">
        <f>+F52+F54</f>
        <v>0</v>
      </c>
      <c r="G56" s="89"/>
      <c r="H56" s="96">
        <f>+H52+H54</f>
        <v>0</v>
      </c>
      <c r="I56" s="89"/>
      <c r="J56" s="96">
        <f>+J52+J54</f>
        <v>6213.0699999999988</v>
      </c>
      <c r="K56" s="91"/>
      <c r="L56" s="96">
        <f>+L52+L54</f>
        <v>0</v>
      </c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2.75" customHeight="1" x14ac:dyDescent="0.25">
      <c r="A57" s="28"/>
      <c r="B57" s="48"/>
      <c r="C57" s="28"/>
      <c r="D57" s="28"/>
      <c r="E57" s="28"/>
      <c r="F57" s="28"/>
      <c r="G57" s="28"/>
      <c r="H57" s="28"/>
      <c r="I57" s="28"/>
      <c r="J57" s="71" t="str">
        <f>IF(B56+D56+H56-J56=0," ","error")</f>
        <v xml:space="preserve"> </v>
      </c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2.75" customHeight="1" x14ac:dyDescent="0.25">
      <c r="A58" s="28"/>
      <c r="B58" s="4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2.75" customHeight="1" x14ac:dyDescent="0.25">
      <c r="A59" s="28"/>
      <c r="B59" s="4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2.75" customHeight="1" x14ac:dyDescent="0.25">
      <c r="A60" s="28"/>
      <c r="B60" s="4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2.75" customHeight="1" x14ac:dyDescent="0.25">
      <c r="A61" s="28"/>
      <c r="B61" s="4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2.75" customHeight="1" x14ac:dyDescent="0.25">
      <c r="A62" s="28"/>
      <c r="B62" s="4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2.75" customHeight="1" x14ac:dyDescent="0.25">
      <c r="A63" s="28"/>
      <c r="B63" s="4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2.75" customHeight="1" x14ac:dyDescent="0.25">
      <c r="A64" s="28"/>
      <c r="B64" s="4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2.75" customHeight="1" x14ac:dyDescent="0.25">
      <c r="A65" s="28"/>
      <c r="B65" s="4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 customHeight="1" x14ac:dyDescent="0.25">
      <c r="A66" s="28"/>
      <c r="B66" s="4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 customHeight="1" x14ac:dyDescent="0.25">
      <c r="A67" s="28"/>
      <c r="B67" s="4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 customHeight="1" x14ac:dyDescent="0.25">
      <c r="A68" s="28"/>
      <c r="B68" s="4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 customHeight="1" x14ac:dyDescent="0.25">
      <c r="A69" s="28"/>
      <c r="B69" s="4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 customHeight="1" x14ac:dyDescent="0.25">
      <c r="A70" s="28"/>
      <c r="B70" s="4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 customHeight="1" x14ac:dyDescent="0.25">
      <c r="A71" s="28"/>
      <c r="B71" s="4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 customHeight="1" x14ac:dyDescent="0.25">
      <c r="A72" s="28"/>
      <c r="B72" s="4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4.25" customHeight="1" x14ac:dyDescent="0.25">
      <c r="A73" s="28"/>
      <c r="B73" s="4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4.25" customHeight="1" x14ac:dyDescent="0.25">
      <c r="A74" s="28"/>
      <c r="B74" s="4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4.25" customHeight="1" x14ac:dyDescent="0.25">
      <c r="A75" s="28"/>
      <c r="B75" s="4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4.25" customHeight="1" x14ac:dyDescent="0.25">
      <c r="A76" s="28"/>
      <c r="B76" s="4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4.25" customHeight="1" x14ac:dyDescent="0.25">
      <c r="A77" s="28"/>
      <c r="B77" s="4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4.25" customHeight="1" x14ac:dyDescent="0.25">
      <c r="A78" s="28"/>
      <c r="B78" s="4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4.25" customHeight="1" x14ac:dyDescent="0.25">
      <c r="A79" s="28"/>
      <c r="B79" s="4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4.25" customHeight="1" x14ac:dyDescent="0.25">
      <c r="A80" s="28"/>
      <c r="B80" s="4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4.25" customHeight="1" x14ac:dyDescent="0.25">
      <c r="A81" s="28"/>
      <c r="B81" s="4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4.25" customHeight="1" x14ac:dyDescent="0.25">
      <c r="A82" s="28"/>
      <c r="B82" s="4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4.25" customHeight="1" x14ac:dyDescent="0.25">
      <c r="A83" s="28"/>
      <c r="B83" s="4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4.25" customHeight="1" x14ac:dyDescent="0.25">
      <c r="A84" s="28"/>
      <c r="B84" s="4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4.25" customHeight="1" x14ac:dyDescent="0.25">
      <c r="A85" s="28"/>
      <c r="B85" s="4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4.25" customHeight="1" x14ac:dyDescent="0.25">
      <c r="A86" s="28"/>
      <c r="B86" s="4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4.25" customHeight="1" x14ac:dyDescent="0.25">
      <c r="A87" s="28"/>
      <c r="B87" s="4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4.25" customHeight="1" x14ac:dyDescent="0.25">
      <c r="A88" s="28"/>
      <c r="B88" s="4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4.25" customHeight="1" x14ac:dyDescent="0.25">
      <c r="A89" s="28"/>
      <c r="B89" s="4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4.25" customHeight="1" x14ac:dyDescent="0.25">
      <c r="A90" s="28"/>
      <c r="B90" s="4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4.25" customHeight="1" x14ac:dyDescent="0.25">
      <c r="A91" s="28"/>
      <c r="B91" s="4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4.25" customHeight="1" x14ac:dyDescent="0.25">
      <c r="A92" s="28"/>
      <c r="B92" s="4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4.25" customHeight="1" x14ac:dyDescent="0.25">
      <c r="A93" s="28"/>
      <c r="B93" s="4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4.25" customHeight="1" x14ac:dyDescent="0.25">
      <c r="A94" s="28"/>
      <c r="B94" s="4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4.25" customHeight="1" x14ac:dyDescent="0.25">
      <c r="A95" s="28"/>
      <c r="B95" s="4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4.25" customHeight="1" x14ac:dyDescent="0.25">
      <c r="A96" s="28"/>
      <c r="B96" s="4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4.25" customHeight="1" x14ac:dyDescent="0.25">
      <c r="A97" s="28"/>
      <c r="B97" s="4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4.25" customHeight="1" x14ac:dyDescent="0.25">
      <c r="A98" s="28"/>
      <c r="B98" s="4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4.25" customHeight="1" x14ac:dyDescent="0.25">
      <c r="A99" s="28"/>
      <c r="B99" s="4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4.25" customHeight="1" x14ac:dyDescent="0.25">
      <c r="A100" s="28"/>
      <c r="B100" s="4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4.25" customHeight="1" x14ac:dyDescent="0.25">
      <c r="A101" s="28"/>
      <c r="B101" s="4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4.25" customHeight="1" x14ac:dyDescent="0.25">
      <c r="A102" s="28"/>
      <c r="B102" s="4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4.25" customHeight="1" x14ac:dyDescent="0.25">
      <c r="A103" s="28"/>
      <c r="B103" s="4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4.25" customHeight="1" x14ac:dyDescent="0.25">
      <c r="A104" s="28"/>
      <c r="B104" s="4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4.25" customHeight="1" x14ac:dyDescent="0.25">
      <c r="A105" s="28"/>
      <c r="B105" s="4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4.25" customHeight="1" x14ac:dyDescent="0.25">
      <c r="A106" s="28"/>
      <c r="B106" s="4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4.25" customHeight="1" x14ac:dyDescent="0.25">
      <c r="A107" s="28"/>
      <c r="B107" s="4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4.25" customHeight="1" x14ac:dyDescent="0.25">
      <c r="A108" s="28"/>
      <c r="B108" s="4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4.25" customHeight="1" x14ac:dyDescent="0.25">
      <c r="A109" s="28"/>
      <c r="B109" s="4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4.25" customHeight="1" x14ac:dyDescent="0.25">
      <c r="A110" s="28"/>
      <c r="B110" s="4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4.25" customHeight="1" x14ac:dyDescent="0.25">
      <c r="A111" s="28"/>
      <c r="B111" s="4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4.25" customHeight="1" x14ac:dyDescent="0.25">
      <c r="A112" s="28"/>
      <c r="B112" s="4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4.25" customHeight="1" x14ac:dyDescent="0.25">
      <c r="A113" s="28"/>
      <c r="B113" s="4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4.25" customHeight="1" x14ac:dyDescent="0.25">
      <c r="A114" s="28"/>
      <c r="B114" s="4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4.25" customHeight="1" x14ac:dyDescent="0.25">
      <c r="A115" s="28"/>
      <c r="B115" s="4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4.25" customHeight="1" x14ac:dyDescent="0.25">
      <c r="A116" s="28"/>
      <c r="B116" s="4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4.25" customHeight="1" x14ac:dyDescent="0.25">
      <c r="A117" s="28"/>
      <c r="B117" s="4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4.25" customHeight="1" x14ac:dyDescent="0.25">
      <c r="A118" s="28"/>
      <c r="B118" s="4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4.25" customHeight="1" x14ac:dyDescent="0.25">
      <c r="A119" s="28"/>
      <c r="B119" s="4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4.25" customHeight="1" x14ac:dyDescent="0.25">
      <c r="A120" s="28"/>
      <c r="B120" s="4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4.25" customHeight="1" x14ac:dyDescent="0.25">
      <c r="A121" s="28"/>
      <c r="B121" s="4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4.25" customHeight="1" x14ac:dyDescent="0.25">
      <c r="A122" s="28"/>
      <c r="B122" s="4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4.25" customHeight="1" x14ac:dyDescent="0.25">
      <c r="A123" s="28"/>
      <c r="B123" s="4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4.25" customHeight="1" x14ac:dyDescent="0.25">
      <c r="A124" s="28"/>
      <c r="B124" s="4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4.25" customHeight="1" x14ac:dyDescent="0.25">
      <c r="A125" s="28"/>
      <c r="B125" s="4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4.25" customHeight="1" x14ac:dyDescent="0.25">
      <c r="A126" s="28"/>
      <c r="B126" s="4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4.25" customHeight="1" x14ac:dyDescent="0.25">
      <c r="A127" s="28"/>
      <c r="B127" s="4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4.25" customHeight="1" x14ac:dyDescent="0.25">
      <c r="A128" s="28"/>
      <c r="B128" s="4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4.25" customHeight="1" x14ac:dyDescent="0.25">
      <c r="A129" s="28"/>
      <c r="B129" s="4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4.25" customHeight="1" x14ac:dyDescent="0.25">
      <c r="A130" s="28"/>
      <c r="B130" s="4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4.25" customHeight="1" x14ac:dyDescent="0.25">
      <c r="A131" s="28"/>
      <c r="B131" s="4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4.25" customHeight="1" x14ac:dyDescent="0.25">
      <c r="A132" s="28"/>
      <c r="B132" s="4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4.25" customHeight="1" x14ac:dyDescent="0.25">
      <c r="A133" s="28"/>
      <c r="B133" s="4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4.25" customHeight="1" x14ac:dyDescent="0.25">
      <c r="A134" s="28"/>
      <c r="B134" s="4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4.25" customHeight="1" x14ac:dyDescent="0.25">
      <c r="A135" s="28"/>
      <c r="B135" s="4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4.25" customHeight="1" x14ac:dyDescent="0.25">
      <c r="A136" s="28"/>
      <c r="B136" s="4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4.25" customHeight="1" x14ac:dyDescent="0.25">
      <c r="A137" s="28"/>
      <c r="B137" s="4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4.25" customHeight="1" x14ac:dyDescent="0.25">
      <c r="A138" s="28"/>
      <c r="B138" s="4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4.25" customHeight="1" x14ac:dyDescent="0.25">
      <c r="A139" s="28"/>
      <c r="B139" s="4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4.25" customHeight="1" x14ac:dyDescent="0.25">
      <c r="A140" s="28"/>
      <c r="B140" s="4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4.25" customHeight="1" x14ac:dyDescent="0.25">
      <c r="A141" s="28"/>
      <c r="B141" s="4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4.25" customHeight="1" x14ac:dyDescent="0.25">
      <c r="A142" s="28"/>
      <c r="B142" s="4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4.25" customHeight="1" x14ac:dyDescent="0.25">
      <c r="A143" s="28"/>
      <c r="B143" s="4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4.25" customHeight="1" x14ac:dyDescent="0.25">
      <c r="A144" s="28"/>
      <c r="B144" s="4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4.25" customHeight="1" x14ac:dyDescent="0.25">
      <c r="A145" s="28"/>
      <c r="B145" s="4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4.25" customHeight="1" x14ac:dyDescent="0.25">
      <c r="A146" s="28"/>
      <c r="B146" s="4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4.25" customHeight="1" x14ac:dyDescent="0.25">
      <c r="A147" s="28"/>
      <c r="B147" s="4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4.25" customHeight="1" x14ac:dyDescent="0.25">
      <c r="A148" s="28"/>
      <c r="B148" s="4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4.25" customHeight="1" x14ac:dyDescent="0.25">
      <c r="A149" s="28"/>
      <c r="B149" s="4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4.25" customHeight="1" x14ac:dyDescent="0.25">
      <c r="A150" s="28"/>
      <c r="B150" s="4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4.25" customHeight="1" x14ac:dyDescent="0.25">
      <c r="A151" s="28"/>
      <c r="B151" s="4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4.25" customHeight="1" x14ac:dyDescent="0.25">
      <c r="A152" s="28"/>
      <c r="B152" s="4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4.25" customHeight="1" x14ac:dyDescent="0.25">
      <c r="A153" s="28"/>
      <c r="B153" s="4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4.25" customHeight="1" x14ac:dyDescent="0.25">
      <c r="A154" s="28"/>
      <c r="B154" s="4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4.25" customHeight="1" x14ac:dyDescent="0.25">
      <c r="A155" s="28"/>
      <c r="B155" s="4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4.25" customHeight="1" x14ac:dyDescent="0.25">
      <c r="A156" s="28"/>
      <c r="B156" s="4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4.25" customHeight="1" x14ac:dyDescent="0.25">
      <c r="A157" s="28"/>
      <c r="B157" s="4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4.25" customHeight="1" x14ac:dyDescent="0.25">
      <c r="A158" s="28"/>
      <c r="B158" s="4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4.25" customHeight="1" x14ac:dyDescent="0.25">
      <c r="A159" s="28"/>
      <c r="B159" s="4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4.25" customHeight="1" x14ac:dyDescent="0.25">
      <c r="A160" s="28"/>
      <c r="B160" s="4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4.25" customHeight="1" x14ac:dyDescent="0.25">
      <c r="A161" s="28"/>
      <c r="B161" s="4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4.25" customHeight="1" x14ac:dyDescent="0.25">
      <c r="A162" s="28"/>
      <c r="B162" s="4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4.25" customHeight="1" x14ac:dyDescent="0.25">
      <c r="A163" s="28"/>
      <c r="B163" s="4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4.25" customHeight="1" x14ac:dyDescent="0.25">
      <c r="A164" s="28"/>
      <c r="B164" s="4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4.25" customHeight="1" x14ac:dyDescent="0.25">
      <c r="A165" s="28"/>
      <c r="B165" s="4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4.25" customHeight="1" x14ac:dyDescent="0.25">
      <c r="A166" s="28"/>
      <c r="B166" s="4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4.25" customHeight="1" x14ac:dyDescent="0.25">
      <c r="A167" s="28"/>
      <c r="B167" s="4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4.25" customHeight="1" x14ac:dyDescent="0.25">
      <c r="A168" s="28"/>
      <c r="B168" s="4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4.25" customHeight="1" x14ac:dyDescent="0.25">
      <c r="A169" s="28"/>
      <c r="B169" s="4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4.25" customHeight="1" x14ac:dyDescent="0.25">
      <c r="A170" s="28"/>
      <c r="B170" s="4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4.25" customHeight="1" x14ac:dyDescent="0.25">
      <c r="A171" s="28"/>
      <c r="B171" s="4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4.25" customHeight="1" x14ac:dyDescent="0.25">
      <c r="A172" s="28"/>
      <c r="B172" s="4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4.25" customHeight="1" x14ac:dyDescent="0.25">
      <c r="A173" s="28"/>
      <c r="B173" s="4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4.25" customHeight="1" x14ac:dyDescent="0.25">
      <c r="A174" s="28"/>
      <c r="B174" s="4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4.25" customHeight="1" x14ac:dyDescent="0.25">
      <c r="A175" s="28"/>
      <c r="B175" s="4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4.25" customHeight="1" x14ac:dyDescent="0.25">
      <c r="A176" s="28"/>
      <c r="B176" s="4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4.25" customHeight="1" x14ac:dyDescent="0.25">
      <c r="A177" s="28"/>
      <c r="B177" s="4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4.25" customHeight="1" x14ac:dyDescent="0.25">
      <c r="A178" s="28"/>
      <c r="B178" s="4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4.25" customHeight="1" x14ac:dyDescent="0.25">
      <c r="A179" s="28"/>
      <c r="B179" s="4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4.25" customHeight="1" x14ac:dyDescent="0.25">
      <c r="A180" s="28"/>
      <c r="B180" s="4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4.25" customHeight="1" x14ac:dyDescent="0.25">
      <c r="A181" s="28"/>
      <c r="B181" s="4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4.25" customHeight="1" x14ac:dyDescent="0.25">
      <c r="A182" s="28"/>
      <c r="B182" s="4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4.25" customHeight="1" x14ac:dyDescent="0.25">
      <c r="A183" s="28"/>
      <c r="B183" s="4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4.25" customHeight="1" x14ac:dyDescent="0.25">
      <c r="A184" s="28"/>
      <c r="B184" s="4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4.25" customHeight="1" x14ac:dyDescent="0.25">
      <c r="A185" s="28"/>
      <c r="B185" s="4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4.25" customHeight="1" x14ac:dyDescent="0.25">
      <c r="A186" s="28"/>
      <c r="B186" s="4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4.25" customHeight="1" x14ac:dyDescent="0.25">
      <c r="A187" s="28"/>
      <c r="B187" s="4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4.25" customHeight="1" x14ac:dyDescent="0.25">
      <c r="A188" s="28"/>
      <c r="B188" s="4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4.25" customHeight="1" x14ac:dyDescent="0.25">
      <c r="A189" s="28"/>
      <c r="B189" s="4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4.25" customHeight="1" x14ac:dyDescent="0.25">
      <c r="A190" s="28"/>
      <c r="B190" s="4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4.25" customHeight="1" x14ac:dyDescent="0.25">
      <c r="A191" s="28"/>
      <c r="B191" s="4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4.25" customHeight="1" x14ac:dyDescent="0.25">
      <c r="A192" s="28"/>
      <c r="B192" s="4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4.25" customHeight="1" x14ac:dyDescent="0.25">
      <c r="A193" s="28"/>
      <c r="B193" s="4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4.25" customHeight="1" x14ac:dyDescent="0.25">
      <c r="A194" s="28"/>
      <c r="B194" s="4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4.25" customHeight="1" x14ac:dyDescent="0.25">
      <c r="A195" s="28"/>
      <c r="B195" s="4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4.25" customHeight="1" x14ac:dyDescent="0.25">
      <c r="A196" s="28"/>
      <c r="B196" s="4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4.25" customHeight="1" x14ac:dyDescent="0.25">
      <c r="A197" s="28"/>
      <c r="B197" s="4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4.25" customHeight="1" x14ac:dyDescent="0.25">
      <c r="A198" s="28"/>
      <c r="B198" s="4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4.25" customHeight="1" x14ac:dyDescent="0.25">
      <c r="A199" s="28"/>
      <c r="B199" s="4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4.25" customHeight="1" x14ac:dyDescent="0.25">
      <c r="A200" s="28"/>
      <c r="B200" s="4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4.25" customHeight="1" x14ac:dyDescent="0.25">
      <c r="A201" s="28"/>
      <c r="B201" s="4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4.25" customHeight="1" x14ac:dyDescent="0.25">
      <c r="A202" s="28"/>
      <c r="B202" s="4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4.25" customHeight="1" x14ac:dyDescent="0.25">
      <c r="A203" s="28"/>
      <c r="B203" s="4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4.25" customHeight="1" x14ac:dyDescent="0.25">
      <c r="A204" s="28"/>
      <c r="B204" s="4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4.25" customHeight="1" x14ac:dyDescent="0.25">
      <c r="A205" s="28"/>
      <c r="B205" s="4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4.25" customHeight="1" x14ac:dyDescent="0.25">
      <c r="A206" s="28"/>
      <c r="B206" s="4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4.25" customHeight="1" x14ac:dyDescent="0.25">
      <c r="A207" s="28"/>
      <c r="B207" s="4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4.25" customHeight="1" x14ac:dyDescent="0.25">
      <c r="A208" s="28"/>
      <c r="B208" s="4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4.25" customHeight="1" x14ac:dyDescent="0.25">
      <c r="A209" s="28"/>
      <c r="B209" s="4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4.25" customHeight="1" x14ac:dyDescent="0.25">
      <c r="A210" s="28"/>
      <c r="B210" s="4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4.25" customHeight="1" x14ac:dyDescent="0.25">
      <c r="A211" s="28"/>
      <c r="B211" s="4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4.25" customHeight="1" x14ac:dyDescent="0.25">
      <c r="A212" s="28"/>
      <c r="B212" s="4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4.25" customHeight="1" x14ac:dyDescent="0.25">
      <c r="A213" s="28"/>
      <c r="B213" s="4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4.25" customHeight="1" x14ac:dyDescent="0.25">
      <c r="A214" s="28"/>
      <c r="B214" s="4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4.25" customHeight="1" x14ac:dyDescent="0.25">
      <c r="A215" s="28"/>
      <c r="B215" s="4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4.25" customHeight="1" x14ac:dyDescent="0.25">
      <c r="A216" s="28"/>
      <c r="B216" s="4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4.25" customHeight="1" x14ac:dyDescent="0.25">
      <c r="A217" s="28"/>
      <c r="B217" s="4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4.25" customHeight="1" x14ac:dyDescent="0.25">
      <c r="A218" s="28"/>
      <c r="B218" s="4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4.25" customHeight="1" x14ac:dyDescent="0.25">
      <c r="A219" s="28"/>
      <c r="B219" s="4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4.25" customHeight="1" x14ac:dyDescent="0.25">
      <c r="A220" s="28"/>
      <c r="B220" s="4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4.25" customHeight="1" x14ac:dyDescent="0.25">
      <c r="A221" s="28"/>
      <c r="B221" s="4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4.25" customHeight="1" x14ac:dyDescent="0.25">
      <c r="A222" s="28"/>
      <c r="B222" s="4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4.25" customHeight="1" x14ac:dyDescent="0.25">
      <c r="A223" s="28"/>
      <c r="B223" s="4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4.25" customHeight="1" x14ac:dyDescent="0.25">
      <c r="A224" s="28"/>
      <c r="B224" s="4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4.25" customHeight="1" x14ac:dyDescent="0.25">
      <c r="A225" s="28"/>
      <c r="B225" s="4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4.25" customHeight="1" x14ac:dyDescent="0.25">
      <c r="A226" s="28"/>
      <c r="B226" s="4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4.25" customHeight="1" x14ac:dyDescent="0.25">
      <c r="A227" s="28"/>
      <c r="B227" s="4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4.25" customHeight="1" x14ac:dyDescent="0.25">
      <c r="A228" s="28"/>
      <c r="B228" s="4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4.25" customHeight="1" x14ac:dyDescent="0.25">
      <c r="A229" s="28"/>
      <c r="B229" s="4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4.25" customHeight="1" x14ac:dyDescent="0.25">
      <c r="A230" s="28"/>
      <c r="B230" s="4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4.25" customHeight="1" x14ac:dyDescent="0.25">
      <c r="A231" s="28"/>
      <c r="B231" s="4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4.25" customHeight="1" x14ac:dyDescent="0.25">
      <c r="A232" s="28"/>
      <c r="B232" s="4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4.25" customHeight="1" x14ac:dyDescent="0.25">
      <c r="A233" s="28"/>
      <c r="B233" s="4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4.25" customHeight="1" x14ac:dyDescent="0.25">
      <c r="A234" s="28"/>
      <c r="B234" s="4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4.25" customHeight="1" x14ac:dyDescent="0.25">
      <c r="A235" s="28"/>
      <c r="B235" s="4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4.25" customHeight="1" x14ac:dyDescent="0.25">
      <c r="A236" s="28"/>
      <c r="B236" s="4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4.25" customHeight="1" x14ac:dyDescent="0.25">
      <c r="A237" s="28"/>
      <c r="B237" s="4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4.25" customHeight="1" x14ac:dyDescent="0.25">
      <c r="A238" s="28"/>
      <c r="B238" s="4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4.25" customHeight="1" x14ac:dyDescent="0.25">
      <c r="A239" s="28"/>
      <c r="B239" s="4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4.25" customHeight="1" x14ac:dyDescent="0.25">
      <c r="A240" s="28"/>
      <c r="B240" s="4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4.25" customHeight="1" x14ac:dyDescent="0.25">
      <c r="A241" s="28"/>
      <c r="B241" s="4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4.25" customHeight="1" x14ac:dyDescent="0.25">
      <c r="A242" s="28"/>
      <c r="B242" s="4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4.25" customHeight="1" x14ac:dyDescent="0.25">
      <c r="A243" s="28"/>
      <c r="B243" s="4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4.25" customHeight="1" x14ac:dyDescent="0.25">
      <c r="A244" s="28"/>
      <c r="B244" s="4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4.25" customHeight="1" x14ac:dyDescent="0.25">
      <c r="A245" s="28"/>
      <c r="B245" s="4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4.25" customHeight="1" x14ac:dyDescent="0.25">
      <c r="A246" s="28"/>
      <c r="B246" s="4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4.25" customHeight="1" x14ac:dyDescent="0.25">
      <c r="A247" s="28"/>
      <c r="B247" s="4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4.25" customHeight="1" x14ac:dyDescent="0.25">
      <c r="A248" s="28"/>
      <c r="B248" s="4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4.25" customHeight="1" x14ac:dyDescent="0.25">
      <c r="A249" s="28"/>
      <c r="B249" s="4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4.25" customHeight="1" x14ac:dyDescent="0.25">
      <c r="A250" s="28"/>
      <c r="B250" s="4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4.25" customHeight="1" x14ac:dyDescent="0.25">
      <c r="A251" s="28"/>
      <c r="B251" s="4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4.25" customHeight="1" x14ac:dyDescent="0.25">
      <c r="A252" s="28"/>
      <c r="B252" s="4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4.25" customHeight="1" x14ac:dyDescent="0.25">
      <c r="A253" s="28"/>
      <c r="B253" s="4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4.25" customHeight="1" x14ac:dyDescent="0.25">
      <c r="A254" s="28"/>
      <c r="B254" s="4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4.25" customHeight="1" x14ac:dyDescent="0.25">
      <c r="A255" s="28"/>
      <c r="B255" s="4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4.25" customHeight="1" x14ac:dyDescent="0.25">
      <c r="A256" s="28"/>
      <c r="B256" s="4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4.25" customHeight="1" x14ac:dyDescent="0.25">
      <c r="A257" s="28"/>
      <c r="B257" s="4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2.75" customHeight="1" x14ac:dyDescent="0.25">
      <c r="A258" s="28"/>
      <c r="B258" s="4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2.75" customHeight="1" x14ac:dyDescent="0.25">
      <c r="A259" s="28"/>
      <c r="B259" s="4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2.75" customHeight="1" x14ac:dyDescent="0.25">
      <c r="A260" s="28"/>
      <c r="B260" s="4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2.75" customHeight="1" x14ac:dyDescent="0.25">
      <c r="A261" s="28"/>
      <c r="B261" s="4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2.75" customHeight="1" x14ac:dyDescent="0.25">
      <c r="A262" s="28"/>
      <c r="B262" s="4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2.75" customHeight="1" x14ac:dyDescent="0.25">
      <c r="A263" s="28"/>
      <c r="B263" s="4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2.75" customHeight="1" x14ac:dyDescent="0.25">
      <c r="A264" s="28"/>
      <c r="B264" s="4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2.75" customHeight="1" x14ac:dyDescent="0.25">
      <c r="A265" s="28"/>
      <c r="B265" s="4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2.75" customHeight="1" x14ac:dyDescent="0.25">
      <c r="A266" s="28"/>
      <c r="B266" s="4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2.75" customHeight="1" x14ac:dyDescent="0.25">
      <c r="A267" s="28"/>
      <c r="B267" s="4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2.75" customHeight="1" x14ac:dyDescent="0.25">
      <c r="A268" s="28"/>
      <c r="B268" s="4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2.75" customHeight="1" x14ac:dyDescent="0.25">
      <c r="A269" s="28"/>
      <c r="B269" s="4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2.75" customHeight="1" x14ac:dyDescent="0.25">
      <c r="A270" s="28"/>
      <c r="B270" s="4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2.75" customHeight="1" x14ac:dyDescent="0.25">
      <c r="A271" s="28"/>
      <c r="B271" s="4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2.75" customHeight="1" x14ac:dyDescent="0.25">
      <c r="A272" s="28"/>
      <c r="B272" s="4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2.75" customHeight="1" x14ac:dyDescent="0.25">
      <c r="A273" s="28"/>
      <c r="B273" s="4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2.75" customHeight="1" x14ac:dyDescent="0.25">
      <c r="A274" s="28"/>
      <c r="B274" s="4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2.75" customHeight="1" x14ac:dyDescent="0.25">
      <c r="A275" s="28"/>
      <c r="B275" s="4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2.75" customHeight="1" x14ac:dyDescent="0.25">
      <c r="A276" s="28"/>
      <c r="B276" s="4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2.75" customHeight="1" x14ac:dyDescent="0.25">
      <c r="A277" s="28"/>
      <c r="B277" s="4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2.75" customHeight="1" x14ac:dyDescent="0.25">
      <c r="A278" s="28"/>
      <c r="B278" s="4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2.75" customHeight="1" x14ac:dyDescent="0.25">
      <c r="A279" s="28"/>
      <c r="B279" s="4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2.75" customHeight="1" x14ac:dyDescent="0.25">
      <c r="A280" s="28"/>
      <c r="B280" s="4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2.75" customHeight="1" x14ac:dyDescent="0.25">
      <c r="A281" s="28"/>
      <c r="B281" s="4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2.75" customHeight="1" x14ac:dyDescent="0.25">
      <c r="A282" s="28"/>
      <c r="B282" s="4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2.75" customHeight="1" x14ac:dyDescent="0.25">
      <c r="A283" s="28"/>
      <c r="B283" s="4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2.75" customHeight="1" x14ac:dyDescent="0.25">
      <c r="A284" s="28"/>
      <c r="B284" s="4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2.75" customHeight="1" x14ac:dyDescent="0.25">
      <c r="A285" s="28"/>
      <c r="B285" s="4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2.75" customHeight="1" x14ac:dyDescent="0.25">
      <c r="A286" s="28"/>
      <c r="B286" s="4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2.75" customHeight="1" x14ac:dyDescent="0.25">
      <c r="A287" s="28"/>
      <c r="B287" s="4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2.75" customHeight="1" x14ac:dyDescent="0.25">
      <c r="A288" s="28"/>
      <c r="B288" s="4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2.75" customHeight="1" x14ac:dyDescent="0.25">
      <c r="A289" s="28"/>
      <c r="B289" s="4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2.75" customHeight="1" x14ac:dyDescent="0.25">
      <c r="A290" s="28"/>
      <c r="B290" s="4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2.75" customHeight="1" x14ac:dyDescent="0.25">
      <c r="A291" s="28"/>
      <c r="B291" s="4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2.75" customHeight="1" x14ac:dyDescent="0.25">
      <c r="A292" s="28"/>
      <c r="B292" s="4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2.75" customHeight="1" x14ac:dyDescent="0.25">
      <c r="A293" s="28"/>
      <c r="B293" s="4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2.75" customHeight="1" x14ac:dyDescent="0.25">
      <c r="A294" s="28"/>
      <c r="B294" s="4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2.75" customHeight="1" x14ac:dyDescent="0.25">
      <c r="A295" s="28"/>
      <c r="B295" s="4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2.75" customHeight="1" x14ac:dyDescent="0.25">
      <c r="A296" s="28"/>
      <c r="B296" s="4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2.75" customHeight="1" x14ac:dyDescent="0.25">
      <c r="A297" s="28"/>
      <c r="B297" s="4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2.75" customHeight="1" x14ac:dyDescent="0.25">
      <c r="A298" s="28"/>
      <c r="B298" s="4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2.75" customHeight="1" x14ac:dyDescent="0.25">
      <c r="A299" s="28"/>
      <c r="B299" s="4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2.75" customHeight="1" x14ac:dyDescent="0.25">
      <c r="A300" s="28"/>
      <c r="B300" s="4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2.75" customHeight="1" x14ac:dyDescent="0.25">
      <c r="A301" s="28"/>
      <c r="B301" s="4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2.75" customHeight="1" x14ac:dyDescent="0.25">
      <c r="A302" s="28"/>
      <c r="B302" s="4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2.75" customHeight="1" x14ac:dyDescent="0.25">
      <c r="A303" s="28"/>
      <c r="B303" s="4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2.75" customHeight="1" x14ac:dyDescent="0.25">
      <c r="A304" s="28"/>
      <c r="B304" s="4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2.75" customHeight="1" x14ac:dyDescent="0.25">
      <c r="A305" s="28"/>
      <c r="B305" s="4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2.75" customHeight="1" x14ac:dyDescent="0.25">
      <c r="A306" s="28"/>
      <c r="B306" s="4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2.75" customHeight="1" x14ac:dyDescent="0.25">
      <c r="A307" s="28"/>
      <c r="B307" s="4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2.75" customHeight="1" x14ac:dyDescent="0.25">
      <c r="A308" s="28"/>
      <c r="B308" s="4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2.75" customHeight="1" x14ac:dyDescent="0.25">
      <c r="A309" s="28"/>
      <c r="B309" s="4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2.75" customHeight="1" x14ac:dyDescent="0.25">
      <c r="A310" s="28"/>
      <c r="B310" s="4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2.75" customHeight="1" x14ac:dyDescent="0.25">
      <c r="A311" s="28"/>
      <c r="B311" s="4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2.75" customHeight="1" x14ac:dyDescent="0.25">
      <c r="A312" s="28"/>
      <c r="B312" s="4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2.75" customHeight="1" x14ac:dyDescent="0.25">
      <c r="A313" s="28"/>
      <c r="B313" s="4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2.75" customHeight="1" x14ac:dyDescent="0.25">
      <c r="A314" s="28"/>
      <c r="B314" s="4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2.75" customHeight="1" x14ac:dyDescent="0.25">
      <c r="A315" s="28"/>
      <c r="B315" s="4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2.75" customHeight="1" x14ac:dyDescent="0.25">
      <c r="A316" s="28"/>
      <c r="B316" s="4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2.75" customHeight="1" x14ac:dyDescent="0.25">
      <c r="A317" s="28"/>
      <c r="B317" s="4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2.75" customHeight="1" x14ac:dyDescent="0.25">
      <c r="A318" s="28"/>
      <c r="B318" s="4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2.75" customHeight="1" x14ac:dyDescent="0.25">
      <c r="A319" s="28"/>
      <c r="B319" s="4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2.75" customHeight="1" x14ac:dyDescent="0.25">
      <c r="A320" s="28"/>
      <c r="B320" s="4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2.75" customHeight="1" x14ac:dyDescent="0.25">
      <c r="A321" s="28"/>
      <c r="B321" s="4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2.75" customHeight="1" x14ac:dyDescent="0.25">
      <c r="A322" s="28"/>
      <c r="B322" s="4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2.75" customHeight="1" x14ac:dyDescent="0.25">
      <c r="A323" s="28"/>
      <c r="B323" s="4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2.75" customHeight="1" x14ac:dyDescent="0.25">
      <c r="A324" s="28"/>
      <c r="B324" s="4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2.75" customHeight="1" x14ac:dyDescent="0.25">
      <c r="A325" s="28"/>
      <c r="B325" s="4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2.75" customHeight="1" x14ac:dyDescent="0.25">
      <c r="A326" s="28"/>
      <c r="B326" s="4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2.75" customHeight="1" x14ac:dyDescent="0.25">
      <c r="A327" s="28"/>
      <c r="B327" s="4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2.75" customHeight="1" x14ac:dyDescent="0.25">
      <c r="A328" s="28"/>
      <c r="B328" s="4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2.75" customHeight="1" x14ac:dyDescent="0.25">
      <c r="A329" s="28"/>
      <c r="B329" s="4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2.75" customHeight="1" x14ac:dyDescent="0.25">
      <c r="A330" s="28"/>
      <c r="B330" s="4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2.75" customHeight="1" x14ac:dyDescent="0.25">
      <c r="A331" s="28"/>
      <c r="B331" s="4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2.75" customHeight="1" x14ac:dyDescent="0.25">
      <c r="A332" s="28"/>
      <c r="B332" s="4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2.75" customHeight="1" x14ac:dyDescent="0.25">
      <c r="A333" s="28"/>
      <c r="B333" s="4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2.75" customHeight="1" x14ac:dyDescent="0.25">
      <c r="A334" s="28"/>
      <c r="B334" s="4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2.75" customHeight="1" x14ac:dyDescent="0.25">
      <c r="A335" s="28"/>
      <c r="B335" s="4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2.75" customHeight="1" x14ac:dyDescent="0.25">
      <c r="A336" s="28"/>
      <c r="B336" s="4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2.75" customHeight="1" x14ac:dyDescent="0.25">
      <c r="A337" s="28"/>
      <c r="B337" s="4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2.75" customHeight="1" x14ac:dyDescent="0.25">
      <c r="A338" s="28"/>
      <c r="B338" s="4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2.75" customHeight="1" x14ac:dyDescent="0.25">
      <c r="A339" s="28"/>
      <c r="B339" s="4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2.75" customHeight="1" x14ac:dyDescent="0.25">
      <c r="A340" s="28"/>
      <c r="B340" s="4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2.75" customHeight="1" x14ac:dyDescent="0.25">
      <c r="A341" s="28"/>
      <c r="B341" s="4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2.75" customHeight="1" x14ac:dyDescent="0.25">
      <c r="A342" s="28"/>
      <c r="B342" s="4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2.75" customHeight="1" x14ac:dyDescent="0.25">
      <c r="A343" s="28"/>
      <c r="B343" s="4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2.75" customHeight="1" x14ac:dyDescent="0.25">
      <c r="A344" s="28"/>
      <c r="B344" s="4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2.75" customHeight="1" x14ac:dyDescent="0.25">
      <c r="A345" s="28"/>
      <c r="B345" s="4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2.75" customHeight="1" x14ac:dyDescent="0.25">
      <c r="A346" s="28"/>
      <c r="B346" s="4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2.75" customHeight="1" x14ac:dyDescent="0.25">
      <c r="A347" s="28"/>
      <c r="B347" s="4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2.75" customHeight="1" x14ac:dyDescent="0.25">
      <c r="A348" s="28"/>
      <c r="B348" s="4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2.75" customHeight="1" x14ac:dyDescent="0.25">
      <c r="A349" s="28"/>
      <c r="B349" s="4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2.75" customHeight="1" x14ac:dyDescent="0.25">
      <c r="A350" s="28"/>
      <c r="B350" s="4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2.75" customHeight="1" x14ac:dyDescent="0.25">
      <c r="A351" s="28"/>
      <c r="B351" s="4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2.75" customHeight="1" x14ac:dyDescent="0.25">
      <c r="A352" s="28"/>
      <c r="B352" s="4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2.75" customHeight="1" x14ac:dyDescent="0.25">
      <c r="A353" s="28"/>
      <c r="B353" s="4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2.75" customHeight="1" x14ac:dyDescent="0.25">
      <c r="A354" s="28"/>
      <c r="B354" s="4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2.75" customHeight="1" x14ac:dyDescent="0.25">
      <c r="A355" s="28"/>
      <c r="B355" s="4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2.75" customHeight="1" x14ac:dyDescent="0.25">
      <c r="A356" s="28"/>
      <c r="B356" s="4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2.75" customHeight="1" x14ac:dyDescent="0.25">
      <c r="A357" s="28"/>
      <c r="B357" s="4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2.75" customHeight="1" x14ac:dyDescent="0.25">
      <c r="A358" s="28"/>
      <c r="B358" s="4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2.75" customHeight="1" x14ac:dyDescent="0.25">
      <c r="A359" s="28"/>
      <c r="B359" s="4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2.75" customHeight="1" x14ac:dyDescent="0.25">
      <c r="A360" s="28"/>
      <c r="B360" s="4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2.75" customHeight="1" x14ac:dyDescent="0.25">
      <c r="A361" s="28"/>
      <c r="B361" s="4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2.75" customHeight="1" x14ac:dyDescent="0.25">
      <c r="A362" s="28"/>
      <c r="B362" s="4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2.75" customHeight="1" x14ac:dyDescent="0.25">
      <c r="A363" s="28"/>
      <c r="B363" s="4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2.75" customHeight="1" x14ac:dyDescent="0.25">
      <c r="A364" s="28"/>
      <c r="B364" s="4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2.75" customHeight="1" x14ac:dyDescent="0.25">
      <c r="A365" s="28"/>
      <c r="B365" s="4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2.75" customHeight="1" x14ac:dyDescent="0.25">
      <c r="A366" s="28"/>
      <c r="B366" s="4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2.75" customHeight="1" x14ac:dyDescent="0.25">
      <c r="A367" s="28"/>
      <c r="B367" s="4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2.75" customHeight="1" x14ac:dyDescent="0.25">
      <c r="A368" s="28"/>
      <c r="B368" s="4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2.75" customHeight="1" x14ac:dyDescent="0.25">
      <c r="A369" s="28"/>
      <c r="B369" s="4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2.75" customHeight="1" x14ac:dyDescent="0.25">
      <c r="A370" s="28"/>
      <c r="B370" s="4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2.75" customHeight="1" x14ac:dyDescent="0.25">
      <c r="A371" s="28"/>
      <c r="B371" s="4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2.75" customHeight="1" x14ac:dyDescent="0.25">
      <c r="A372" s="28"/>
      <c r="B372" s="4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2.75" customHeight="1" x14ac:dyDescent="0.25">
      <c r="A373" s="28"/>
      <c r="B373" s="4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2.75" customHeight="1" x14ac:dyDescent="0.25">
      <c r="A374" s="28"/>
      <c r="B374" s="4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2.75" customHeight="1" x14ac:dyDescent="0.25">
      <c r="A375" s="28"/>
      <c r="B375" s="4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2.75" customHeight="1" x14ac:dyDescent="0.25">
      <c r="A376" s="28"/>
      <c r="B376" s="4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2.75" customHeight="1" x14ac:dyDescent="0.25">
      <c r="A377" s="28"/>
      <c r="B377" s="4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2.75" customHeight="1" x14ac:dyDescent="0.25">
      <c r="A378" s="28"/>
      <c r="B378" s="4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2.75" customHeight="1" x14ac:dyDescent="0.25">
      <c r="A379" s="28"/>
      <c r="B379" s="4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2.75" customHeight="1" x14ac:dyDescent="0.25">
      <c r="A380" s="28"/>
      <c r="B380" s="4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2.75" customHeight="1" x14ac:dyDescent="0.25">
      <c r="A381" s="28"/>
      <c r="B381" s="4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2.75" customHeight="1" x14ac:dyDescent="0.25">
      <c r="A382" s="28"/>
      <c r="B382" s="4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2.75" customHeight="1" x14ac:dyDescent="0.25">
      <c r="A383" s="28"/>
      <c r="B383" s="4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2.75" customHeight="1" x14ac:dyDescent="0.25">
      <c r="A384" s="28"/>
      <c r="B384" s="4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2.75" customHeight="1" x14ac:dyDescent="0.25">
      <c r="A385" s="28"/>
      <c r="B385" s="4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2.75" customHeight="1" x14ac:dyDescent="0.25">
      <c r="A386" s="28"/>
      <c r="B386" s="4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2.75" customHeight="1" x14ac:dyDescent="0.25">
      <c r="A387" s="28"/>
      <c r="B387" s="4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2.75" customHeight="1" x14ac:dyDescent="0.25">
      <c r="A388" s="28"/>
      <c r="B388" s="4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2.75" customHeight="1" x14ac:dyDescent="0.25">
      <c r="A389" s="28"/>
      <c r="B389" s="4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2.75" customHeight="1" x14ac:dyDescent="0.25">
      <c r="A390" s="28"/>
      <c r="B390" s="4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2.75" customHeight="1" x14ac:dyDescent="0.25">
      <c r="A391" s="28"/>
      <c r="B391" s="4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2.75" customHeight="1" x14ac:dyDescent="0.25">
      <c r="A392" s="28"/>
      <c r="B392" s="4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2.75" customHeight="1" x14ac:dyDescent="0.25">
      <c r="A393" s="28"/>
      <c r="B393" s="4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2.75" customHeight="1" x14ac:dyDescent="0.25">
      <c r="A394" s="28"/>
      <c r="B394" s="4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2.75" customHeight="1" x14ac:dyDescent="0.25">
      <c r="A395" s="28"/>
      <c r="B395" s="4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2.75" customHeight="1" x14ac:dyDescent="0.25">
      <c r="A396" s="28"/>
      <c r="B396" s="4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2.75" customHeight="1" x14ac:dyDescent="0.25">
      <c r="A397" s="28"/>
      <c r="B397" s="4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2.75" customHeight="1" x14ac:dyDescent="0.25">
      <c r="A398" s="28"/>
      <c r="B398" s="4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2.75" customHeight="1" x14ac:dyDescent="0.25">
      <c r="A399" s="28"/>
      <c r="B399" s="4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2.75" customHeight="1" x14ac:dyDescent="0.25">
      <c r="A400" s="28"/>
      <c r="B400" s="4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2.75" customHeight="1" x14ac:dyDescent="0.25">
      <c r="A401" s="28"/>
      <c r="B401" s="4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2.75" customHeight="1" x14ac:dyDescent="0.25">
      <c r="A402" s="28"/>
      <c r="B402" s="4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2.75" customHeight="1" x14ac:dyDescent="0.25">
      <c r="A403" s="28"/>
      <c r="B403" s="4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2.75" customHeight="1" x14ac:dyDescent="0.25">
      <c r="A404" s="28"/>
      <c r="B404" s="4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2.75" customHeight="1" x14ac:dyDescent="0.25">
      <c r="A405" s="28"/>
      <c r="B405" s="4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2.75" customHeight="1" x14ac:dyDescent="0.25">
      <c r="A406" s="28"/>
      <c r="B406" s="4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2.75" customHeight="1" x14ac:dyDescent="0.25">
      <c r="A407" s="28"/>
      <c r="B407" s="4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2.75" customHeight="1" x14ac:dyDescent="0.25">
      <c r="A408" s="28"/>
      <c r="B408" s="4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2.75" customHeight="1" x14ac:dyDescent="0.25">
      <c r="A409" s="28"/>
      <c r="B409" s="4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2.75" customHeight="1" x14ac:dyDescent="0.25">
      <c r="A410" s="28"/>
      <c r="B410" s="4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2.75" customHeight="1" x14ac:dyDescent="0.25">
      <c r="A411" s="28"/>
      <c r="B411" s="4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2.75" customHeight="1" x14ac:dyDescent="0.25">
      <c r="A412" s="28"/>
      <c r="B412" s="4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2.75" customHeight="1" x14ac:dyDescent="0.25">
      <c r="A413" s="28"/>
      <c r="B413" s="4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2.75" customHeight="1" x14ac:dyDescent="0.25">
      <c r="A414" s="28"/>
      <c r="B414" s="4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2.75" customHeight="1" x14ac:dyDescent="0.25">
      <c r="A415" s="28"/>
      <c r="B415" s="4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2.75" customHeight="1" x14ac:dyDescent="0.25">
      <c r="A416" s="28"/>
      <c r="B416" s="4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12.75" customHeight="1" x14ac:dyDescent="0.25">
      <c r="A417" s="28"/>
      <c r="B417" s="4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12.75" customHeight="1" x14ac:dyDescent="0.25">
      <c r="A418" s="28"/>
      <c r="B418" s="4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12.75" customHeight="1" x14ac:dyDescent="0.25">
      <c r="A419" s="28"/>
      <c r="B419" s="4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12.75" customHeight="1" x14ac:dyDescent="0.25">
      <c r="A420" s="28"/>
      <c r="B420" s="4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12.75" customHeight="1" x14ac:dyDescent="0.25">
      <c r="A421" s="28"/>
      <c r="B421" s="4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12.75" customHeight="1" x14ac:dyDescent="0.25">
      <c r="A422" s="28"/>
      <c r="B422" s="4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12.75" customHeight="1" x14ac:dyDescent="0.25">
      <c r="A423" s="28"/>
      <c r="B423" s="4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12.75" customHeight="1" x14ac:dyDescent="0.25">
      <c r="A424" s="28"/>
      <c r="B424" s="4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12.75" customHeight="1" x14ac:dyDescent="0.25">
      <c r="A425" s="28"/>
      <c r="B425" s="4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12.75" customHeight="1" x14ac:dyDescent="0.25">
      <c r="A426" s="28"/>
      <c r="B426" s="4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12.75" customHeight="1" x14ac:dyDescent="0.25">
      <c r="A427" s="28"/>
      <c r="B427" s="4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12.75" customHeight="1" x14ac:dyDescent="0.25">
      <c r="A428" s="28"/>
      <c r="B428" s="4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12.75" customHeight="1" x14ac:dyDescent="0.25">
      <c r="A429" s="28"/>
      <c r="B429" s="4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12.75" customHeight="1" x14ac:dyDescent="0.25">
      <c r="A430" s="28"/>
      <c r="B430" s="4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12.75" customHeight="1" x14ac:dyDescent="0.25">
      <c r="A431" s="28"/>
      <c r="B431" s="4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12.75" customHeight="1" x14ac:dyDescent="0.25">
      <c r="A432" s="28"/>
      <c r="B432" s="4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12.75" customHeight="1" x14ac:dyDescent="0.25">
      <c r="A433" s="28"/>
      <c r="B433" s="4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12.75" customHeight="1" x14ac:dyDescent="0.25">
      <c r="A434" s="28"/>
      <c r="B434" s="4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12.75" customHeight="1" x14ac:dyDescent="0.25">
      <c r="A435" s="28"/>
      <c r="B435" s="4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12.75" customHeight="1" x14ac:dyDescent="0.25">
      <c r="A436" s="28"/>
      <c r="B436" s="4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12.75" customHeight="1" x14ac:dyDescent="0.25">
      <c r="A437" s="28"/>
      <c r="B437" s="4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12.75" customHeight="1" x14ac:dyDescent="0.25">
      <c r="A438" s="28"/>
      <c r="B438" s="4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12.75" customHeight="1" x14ac:dyDescent="0.25">
      <c r="A439" s="28"/>
      <c r="B439" s="4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12.75" customHeight="1" x14ac:dyDescent="0.25">
      <c r="A440" s="28"/>
      <c r="B440" s="4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12.75" customHeight="1" x14ac:dyDescent="0.25">
      <c r="A441" s="28"/>
      <c r="B441" s="4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12.75" customHeight="1" x14ac:dyDescent="0.25">
      <c r="A442" s="28"/>
      <c r="B442" s="4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12.75" customHeight="1" x14ac:dyDescent="0.25">
      <c r="A443" s="28"/>
      <c r="B443" s="4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12.75" customHeight="1" x14ac:dyDescent="0.25">
      <c r="A444" s="28"/>
      <c r="B444" s="4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12.75" customHeight="1" x14ac:dyDescent="0.25">
      <c r="A445" s="28"/>
      <c r="B445" s="4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12.75" customHeight="1" x14ac:dyDescent="0.25">
      <c r="A446" s="28"/>
      <c r="B446" s="4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12.75" customHeight="1" x14ac:dyDescent="0.25">
      <c r="A447" s="28"/>
      <c r="B447" s="4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12.75" customHeight="1" x14ac:dyDescent="0.25">
      <c r="A448" s="28"/>
      <c r="B448" s="4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12.75" customHeight="1" x14ac:dyDescent="0.25">
      <c r="A449" s="28"/>
      <c r="B449" s="4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12.75" customHeight="1" x14ac:dyDescent="0.25">
      <c r="A450" s="28"/>
      <c r="B450" s="4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12.75" customHeight="1" x14ac:dyDescent="0.25">
      <c r="A451" s="28"/>
      <c r="B451" s="4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12.75" customHeight="1" x14ac:dyDescent="0.25">
      <c r="A452" s="28"/>
      <c r="B452" s="4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12.75" customHeight="1" x14ac:dyDescent="0.25">
      <c r="A453" s="28"/>
      <c r="B453" s="4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12.75" customHeight="1" x14ac:dyDescent="0.25">
      <c r="A454" s="28"/>
      <c r="B454" s="4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12.75" customHeight="1" x14ac:dyDescent="0.25">
      <c r="A455" s="28"/>
      <c r="B455" s="4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12.75" customHeight="1" x14ac:dyDescent="0.25">
      <c r="A456" s="28"/>
      <c r="B456" s="4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12.75" customHeight="1" x14ac:dyDescent="0.25">
      <c r="A457" s="28"/>
      <c r="B457" s="4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12.75" customHeight="1" x14ac:dyDescent="0.25">
      <c r="A458" s="28"/>
      <c r="B458" s="4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12.75" customHeight="1" x14ac:dyDescent="0.25">
      <c r="A459" s="28"/>
      <c r="B459" s="4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12.75" customHeight="1" x14ac:dyDescent="0.25">
      <c r="A460" s="28"/>
      <c r="B460" s="4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12.75" customHeight="1" x14ac:dyDescent="0.25">
      <c r="A461" s="28"/>
      <c r="B461" s="4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12.75" customHeight="1" x14ac:dyDescent="0.25">
      <c r="A462" s="28"/>
      <c r="B462" s="4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12.75" customHeight="1" x14ac:dyDescent="0.25">
      <c r="A463" s="28"/>
      <c r="B463" s="4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12.75" customHeight="1" x14ac:dyDescent="0.25">
      <c r="A464" s="28"/>
      <c r="B464" s="4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12.75" customHeight="1" x14ac:dyDescent="0.25">
      <c r="A465" s="28"/>
      <c r="B465" s="4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12.75" customHeight="1" x14ac:dyDescent="0.25">
      <c r="A466" s="28"/>
      <c r="B466" s="4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12.75" customHeight="1" x14ac:dyDescent="0.25">
      <c r="A467" s="28"/>
      <c r="B467" s="4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12.75" customHeight="1" x14ac:dyDescent="0.25">
      <c r="A468" s="28"/>
      <c r="B468" s="4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12.75" customHeight="1" x14ac:dyDescent="0.25">
      <c r="A469" s="28"/>
      <c r="B469" s="4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12.75" customHeight="1" x14ac:dyDescent="0.25">
      <c r="A470" s="28"/>
      <c r="B470" s="4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12.75" customHeight="1" x14ac:dyDescent="0.25">
      <c r="A471" s="28"/>
      <c r="B471" s="4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12.75" customHeight="1" x14ac:dyDescent="0.25">
      <c r="A472" s="28"/>
      <c r="B472" s="4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12.75" customHeight="1" x14ac:dyDescent="0.25">
      <c r="A473" s="28"/>
      <c r="B473" s="4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12.75" customHeight="1" x14ac:dyDescent="0.25">
      <c r="A474" s="28"/>
      <c r="B474" s="4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12.75" customHeight="1" x14ac:dyDescent="0.25">
      <c r="A475" s="28"/>
      <c r="B475" s="4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12.75" customHeight="1" x14ac:dyDescent="0.25">
      <c r="A476" s="28"/>
      <c r="B476" s="4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12.75" customHeight="1" x14ac:dyDescent="0.25">
      <c r="A477" s="28"/>
      <c r="B477" s="4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12.75" customHeight="1" x14ac:dyDescent="0.25">
      <c r="A478" s="28"/>
      <c r="B478" s="4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12.75" customHeight="1" x14ac:dyDescent="0.25">
      <c r="A479" s="28"/>
      <c r="B479" s="4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12.75" customHeight="1" x14ac:dyDescent="0.25">
      <c r="A480" s="28"/>
      <c r="B480" s="4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12.75" customHeight="1" x14ac:dyDescent="0.25">
      <c r="A481" s="28"/>
      <c r="B481" s="4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12.75" customHeight="1" x14ac:dyDescent="0.25">
      <c r="A482" s="28"/>
      <c r="B482" s="4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2.75" customHeight="1" x14ac:dyDescent="0.25">
      <c r="A483" s="28"/>
      <c r="B483" s="4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12.75" customHeight="1" x14ac:dyDescent="0.25">
      <c r="A484" s="28"/>
      <c r="B484" s="4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12.75" customHeight="1" x14ac:dyDescent="0.25">
      <c r="A485" s="28"/>
      <c r="B485" s="4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12.75" customHeight="1" x14ac:dyDescent="0.25">
      <c r="A486" s="28"/>
      <c r="B486" s="4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12.75" customHeight="1" x14ac:dyDescent="0.25">
      <c r="A487" s="28"/>
      <c r="B487" s="4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12.75" customHeight="1" x14ac:dyDescent="0.25">
      <c r="A488" s="28"/>
      <c r="B488" s="4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12.75" customHeight="1" x14ac:dyDescent="0.25">
      <c r="A489" s="28"/>
      <c r="B489" s="4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12.75" customHeight="1" x14ac:dyDescent="0.25">
      <c r="A490" s="28"/>
      <c r="B490" s="4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12.75" customHeight="1" x14ac:dyDescent="0.25">
      <c r="A491" s="28"/>
      <c r="B491" s="4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12.75" customHeight="1" x14ac:dyDescent="0.25">
      <c r="A492" s="28"/>
      <c r="B492" s="4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12.75" customHeight="1" x14ac:dyDescent="0.25">
      <c r="A493" s="28"/>
      <c r="B493" s="4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12.75" customHeight="1" x14ac:dyDescent="0.25">
      <c r="A494" s="28"/>
      <c r="B494" s="4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12.75" customHeight="1" x14ac:dyDescent="0.25">
      <c r="A495" s="28"/>
      <c r="B495" s="4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12.75" customHeight="1" x14ac:dyDescent="0.25">
      <c r="A496" s="28"/>
      <c r="B496" s="4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12.75" customHeight="1" x14ac:dyDescent="0.25">
      <c r="A497" s="28"/>
      <c r="B497" s="4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12.75" customHeight="1" x14ac:dyDescent="0.25">
      <c r="A498" s="28"/>
      <c r="B498" s="4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12.75" customHeight="1" x14ac:dyDescent="0.25">
      <c r="A499" s="28"/>
      <c r="B499" s="4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12.75" customHeight="1" x14ac:dyDescent="0.25">
      <c r="A500" s="28"/>
      <c r="B500" s="4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12.75" customHeight="1" x14ac:dyDescent="0.25">
      <c r="A501" s="28"/>
      <c r="B501" s="4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12.75" customHeight="1" x14ac:dyDescent="0.25">
      <c r="A502" s="28"/>
      <c r="B502" s="4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12.75" customHeight="1" x14ac:dyDescent="0.25">
      <c r="A503" s="28"/>
      <c r="B503" s="4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12.75" customHeight="1" x14ac:dyDescent="0.25">
      <c r="A504" s="28"/>
      <c r="B504" s="4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12.75" customHeight="1" x14ac:dyDescent="0.25">
      <c r="A505" s="28"/>
      <c r="B505" s="4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12.75" customHeight="1" x14ac:dyDescent="0.25">
      <c r="A506" s="28"/>
      <c r="B506" s="4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12.75" customHeight="1" x14ac:dyDescent="0.25">
      <c r="A507" s="28"/>
      <c r="B507" s="4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12.75" customHeight="1" x14ac:dyDescent="0.25">
      <c r="A508" s="28"/>
      <c r="B508" s="4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12.75" customHeight="1" x14ac:dyDescent="0.25">
      <c r="A509" s="28"/>
      <c r="B509" s="4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12.75" customHeight="1" x14ac:dyDescent="0.25">
      <c r="A510" s="28"/>
      <c r="B510" s="4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12.75" customHeight="1" x14ac:dyDescent="0.25">
      <c r="A511" s="28"/>
      <c r="B511" s="4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12.75" customHeight="1" x14ac:dyDescent="0.25">
      <c r="A512" s="28"/>
      <c r="B512" s="4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12.75" customHeight="1" x14ac:dyDescent="0.25">
      <c r="A513" s="28"/>
      <c r="B513" s="4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12.75" customHeight="1" x14ac:dyDescent="0.25">
      <c r="A514" s="28"/>
      <c r="B514" s="4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12.75" customHeight="1" x14ac:dyDescent="0.25">
      <c r="A515" s="28"/>
      <c r="B515" s="4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12.75" customHeight="1" x14ac:dyDescent="0.25">
      <c r="A516" s="28"/>
      <c r="B516" s="4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12.75" customHeight="1" x14ac:dyDescent="0.25">
      <c r="A517" s="28"/>
      <c r="B517" s="4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12.75" customHeight="1" x14ac:dyDescent="0.25">
      <c r="A518" s="28"/>
      <c r="B518" s="4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12.75" customHeight="1" x14ac:dyDescent="0.25">
      <c r="A519" s="28"/>
      <c r="B519" s="4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12.75" customHeight="1" x14ac:dyDescent="0.25">
      <c r="A520" s="28"/>
      <c r="B520" s="4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12.75" customHeight="1" x14ac:dyDescent="0.25">
      <c r="A521" s="28"/>
      <c r="B521" s="4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12.75" customHeight="1" x14ac:dyDescent="0.25">
      <c r="A522" s="28"/>
      <c r="B522" s="4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12.75" customHeight="1" x14ac:dyDescent="0.25">
      <c r="A523" s="28"/>
      <c r="B523" s="4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12.75" customHeight="1" x14ac:dyDescent="0.25">
      <c r="A524" s="28"/>
      <c r="B524" s="4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12.75" customHeight="1" x14ac:dyDescent="0.25">
      <c r="A525" s="28"/>
      <c r="B525" s="4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12.75" customHeight="1" x14ac:dyDescent="0.25">
      <c r="A526" s="28"/>
      <c r="B526" s="4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12.75" customHeight="1" x14ac:dyDescent="0.25">
      <c r="A527" s="28"/>
      <c r="B527" s="4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12.75" customHeight="1" x14ac:dyDescent="0.25">
      <c r="A528" s="28"/>
      <c r="B528" s="4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12.75" customHeight="1" x14ac:dyDescent="0.25">
      <c r="A529" s="28"/>
      <c r="B529" s="4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12.75" customHeight="1" x14ac:dyDescent="0.25">
      <c r="A530" s="28"/>
      <c r="B530" s="4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12.75" customHeight="1" x14ac:dyDescent="0.25">
      <c r="A531" s="28"/>
      <c r="B531" s="4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12.75" customHeight="1" x14ac:dyDescent="0.25">
      <c r="A532" s="28"/>
      <c r="B532" s="4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12.75" customHeight="1" x14ac:dyDescent="0.25">
      <c r="A533" s="28"/>
      <c r="B533" s="4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12.75" customHeight="1" x14ac:dyDescent="0.25">
      <c r="A534" s="28"/>
      <c r="B534" s="4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12.75" customHeight="1" x14ac:dyDescent="0.25">
      <c r="A535" s="28"/>
      <c r="B535" s="4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12.75" customHeight="1" x14ac:dyDescent="0.25">
      <c r="A536" s="28"/>
      <c r="B536" s="4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12.75" customHeight="1" x14ac:dyDescent="0.25">
      <c r="A537" s="28"/>
      <c r="B537" s="4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12.75" customHeight="1" x14ac:dyDescent="0.25">
      <c r="A538" s="28"/>
      <c r="B538" s="4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12.75" customHeight="1" x14ac:dyDescent="0.25">
      <c r="A539" s="28"/>
      <c r="B539" s="4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12.75" customHeight="1" x14ac:dyDescent="0.25">
      <c r="A540" s="28"/>
      <c r="B540" s="4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12.75" customHeight="1" x14ac:dyDescent="0.25">
      <c r="A541" s="28"/>
      <c r="B541" s="4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12.75" customHeight="1" x14ac:dyDescent="0.25">
      <c r="A542" s="28"/>
      <c r="B542" s="4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12.75" customHeight="1" x14ac:dyDescent="0.25">
      <c r="A543" s="28"/>
      <c r="B543" s="4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12.75" customHeight="1" x14ac:dyDescent="0.25">
      <c r="A544" s="28"/>
      <c r="B544" s="4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12.75" customHeight="1" x14ac:dyDescent="0.25">
      <c r="A545" s="28"/>
      <c r="B545" s="4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12.75" customHeight="1" x14ac:dyDescent="0.25">
      <c r="A546" s="28"/>
      <c r="B546" s="4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12.75" customHeight="1" x14ac:dyDescent="0.25">
      <c r="A547" s="28"/>
      <c r="B547" s="4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12.75" customHeight="1" x14ac:dyDescent="0.25">
      <c r="A548" s="28"/>
      <c r="B548" s="4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12.75" customHeight="1" x14ac:dyDescent="0.25">
      <c r="A549" s="28"/>
      <c r="B549" s="4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12.75" customHeight="1" x14ac:dyDescent="0.25">
      <c r="A550" s="28"/>
      <c r="B550" s="4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12.75" customHeight="1" x14ac:dyDescent="0.25">
      <c r="A551" s="28"/>
      <c r="B551" s="4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12.75" customHeight="1" x14ac:dyDescent="0.25">
      <c r="A552" s="28"/>
      <c r="B552" s="4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12.75" customHeight="1" x14ac:dyDescent="0.25">
      <c r="A553" s="28"/>
      <c r="B553" s="4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12.75" customHeight="1" x14ac:dyDescent="0.25">
      <c r="A554" s="28"/>
      <c r="B554" s="4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12.75" customHeight="1" x14ac:dyDescent="0.25">
      <c r="A555" s="28"/>
      <c r="B555" s="4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12.75" customHeight="1" x14ac:dyDescent="0.25">
      <c r="A556" s="28"/>
      <c r="B556" s="4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12.75" customHeight="1" x14ac:dyDescent="0.25">
      <c r="A557" s="28"/>
      <c r="B557" s="4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12.75" customHeight="1" x14ac:dyDescent="0.25">
      <c r="A558" s="28"/>
      <c r="B558" s="4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12.75" customHeight="1" x14ac:dyDescent="0.25">
      <c r="A559" s="28"/>
      <c r="B559" s="4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12.75" customHeight="1" x14ac:dyDescent="0.25">
      <c r="A560" s="28"/>
      <c r="B560" s="4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12.75" customHeight="1" x14ac:dyDescent="0.25">
      <c r="A561" s="28"/>
      <c r="B561" s="4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12.75" customHeight="1" x14ac:dyDescent="0.25">
      <c r="A562" s="28"/>
      <c r="B562" s="4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12.75" customHeight="1" x14ac:dyDescent="0.25">
      <c r="A563" s="28"/>
      <c r="B563" s="4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12.75" customHeight="1" x14ac:dyDescent="0.25">
      <c r="A564" s="28"/>
      <c r="B564" s="4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12.75" customHeight="1" x14ac:dyDescent="0.25">
      <c r="A565" s="28"/>
      <c r="B565" s="4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12.75" customHeight="1" x14ac:dyDescent="0.25">
      <c r="A566" s="28"/>
      <c r="B566" s="4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12.75" customHeight="1" x14ac:dyDescent="0.25">
      <c r="A567" s="28"/>
      <c r="B567" s="4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12.75" customHeight="1" x14ac:dyDescent="0.25">
      <c r="A568" s="28"/>
      <c r="B568" s="4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12.75" customHeight="1" x14ac:dyDescent="0.25">
      <c r="A569" s="28"/>
      <c r="B569" s="4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12.75" customHeight="1" x14ac:dyDescent="0.25">
      <c r="A570" s="28"/>
      <c r="B570" s="4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12.75" customHeight="1" x14ac:dyDescent="0.25">
      <c r="A571" s="28"/>
      <c r="B571" s="4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12.75" customHeight="1" x14ac:dyDescent="0.25">
      <c r="A572" s="28"/>
      <c r="B572" s="4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12.75" customHeight="1" x14ac:dyDescent="0.25">
      <c r="A573" s="28"/>
      <c r="B573" s="4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12.75" customHeight="1" x14ac:dyDescent="0.25">
      <c r="A574" s="28"/>
      <c r="B574" s="4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12.75" customHeight="1" x14ac:dyDescent="0.25">
      <c r="A575" s="28"/>
      <c r="B575" s="4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12.75" customHeight="1" x14ac:dyDescent="0.25">
      <c r="A576" s="28"/>
      <c r="B576" s="4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12.75" customHeight="1" x14ac:dyDescent="0.25">
      <c r="A577" s="28"/>
      <c r="B577" s="4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12.75" customHeight="1" x14ac:dyDescent="0.25">
      <c r="A578" s="28"/>
      <c r="B578" s="4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12.75" customHeight="1" x14ac:dyDescent="0.25">
      <c r="A579" s="28"/>
      <c r="B579" s="4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12.75" customHeight="1" x14ac:dyDescent="0.25">
      <c r="A580" s="28"/>
      <c r="B580" s="4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12.75" customHeight="1" x14ac:dyDescent="0.25">
      <c r="A581" s="28"/>
      <c r="B581" s="4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12.75" customHeight="1" x14ac:dyDescent="0.25">
      <c r="A582" s="28"/>
      <c r="B582" s="4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12.75" customHeight="1" x14ac:dyDescent="0.25">
      <c r="A583" s="28"/>
      <c r="B583" s="4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12.75" customHeight="1" x14ac:dyDescent="0.25">
      <c r="A584" s="28"/>
      <c r="B584" s="4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12.75" customHeight="1" x14ac:dyDescent="0.25">
      <c r="A585" s="28"/>
      <c r="B585" s="4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12.75" customHeight="1" x14ac:dyDescent="0.25">
      <c r="A586" s="28"/>
      <c r="B586" s="4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12.75" customHeight="1" x14ac:dyDescent="0.25">
      <c r="A587" s="28"/>
      <c r="B587" s="4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12.75" customHeight="1" x14ac:dyDescent="0.25">
      <c r="A588" s="28"/>
      <c r="B588" s="4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2.75" customHeight="1" x14ac:dyDescent="0.25">
      <c r="A589" s="28"/>
      <c r="B589" s="4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2.75" customHeight="1" x14ac:dyDescent="0.25">
      <c r="A590" s="28"/>
      <c r="B590" s="4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12.75" customHeight="1" x14ac:dyDescent="0.25">
      <c r="A591" s="28"/>
      <c r="B591" s="4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12.75" customHeight="1" x14ac:dyDescent="0.25">
      <c r="A592" s="28"/>
      <c r="B592" s="4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12.75" customHeight="1" x14ac:dyDescent="0.25">
      <c r="A593" s="28"/>
      <c r="B593" s="4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12.75" customHeight="1" x14ac:dyDescent="0.25">
      <c r="A594" s="28"/>
      <c r="B594" s="4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12.75" customHeight="1" x14ac:dyDescent="0.25">
      <c r="A595" s="28"/>
      <c r="B595" s="4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12.75" customHeight="1" x14ac:dyDescent="0.25">
      <c r="A596" s="28"/>
      <c r="B596" s="4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2.75" customHeight="1" x14ac:dyDescent="0.25">
      <c r="A597" s="28"/>
      <c r="B597" s="4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2.75" customHeight="1" x14ac:dyDescent="0.25">
      <c r="A598" s="28"/>
      <c r="B598" s="4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12.75" customHeight="1" x14ac:dyDescent="0.25">
      <c r="A599" s="28"/>
      <c r="B599" s="4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12.75" customHeight="1" x14ac:dyDescent="0.25">
      <c r="A600" s="28"/>
      <c r="B600" s="4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12.75" customHeight="1" x14ac:dyDescent="0.25">
      <c r="A601" s="28"/>
      <c r="B601" s="4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12.75" customHeight="1" x14ac:dyDescent="0.25">
      <c r="A602" s="28"/>
      <c r="B602" s="4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12.75" customHeight="1" x14ac:dyDescent="0.25">
      <c r="A603" s="28"/>
      <c r="B603" s="4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12.75" customHeight="1" x14ac:dyDescent="0.25">
      <c r="A604" s="28"/>
      <c r="B604" s="4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12.75" customHeight="1" x14ac:dyDescent="0.25">
      <c r="A605" s="28"/>
      <c r="B605" s="4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12.75" customHeight="1" x14ac:dyDescent="0.25">
      <c r="A606" s="28"/>
      <c r="B606" s="4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12.75" customHeight="1" x14ac:dyDescent="0.25">
      <c r="A607" s="28"/>
      <c r="B607" s="4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12.75" customHeight="1" x14ac:dyDescent="0.25">
      <c r="A608" s="28"/>
      <c r="B608" s="4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12.75" customHeight="1" x14ac:dyDescent="0.25">
      <c r="A609" s="28"/>
      <c r="B609" s="4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12.75" customHeight="1" x14ac:dyDescent="0.25">
      <c r="A610" s="28"/>
      <c r="B610" s="4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12.75" customHeight="1" x14ac:dyDescent="0.25">
      <c r="A611" s="28"/>
      <c r="B611" s="4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12.75" customHeight="1" x14ac:dyDescent="0.25">
      <c r="A612" s="28"/>
      <c r="B612" s="4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12.75" customHeight="1" x14ac:dyDescent="0.25">
      <c r="A613" s="28"/>
      <c r="B613" s="4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12.75" customHeight="1" x14ac:dyDescent="0.25">
      <c r="A614" s="28"/>
      <c r="B614" s="4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12.75" customHeight="1" x14ac:dyDescent="0.25">
      <c r="A615" s="28"/>
      <c r="B615" s="4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12.75" customHeight="1" x14ac:dyDescent="0.25">
      <c r="A616" s="28"/>
      <c r="B616" s="4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12.75" customHeight="1" x14ac:dyDescent="0.25">
      <c r="A617" s="28"/>
      <c r="B617" s="4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12.75" customHeight="1" x14ac:dyDescent="0.25">
      <c r="A618" s="28"/>
      <c r="B618" s="4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12.75" customHeight="1" x14ac:dyDescent="0.25">
      <c r="A619" s="28"/>
      <c r="B619" s="4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12.75" customHeight="1" x14ac:dyDescent="0.25">
      <c r="A620" s="28"/>
      <c r="B620" s="4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12.75" customHeight="1" x14ac:dyDescent="0.25">
      <c r="A621" s="28"/>
      <c r="B621" s="4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12.75" customHeight="1" x14ac:dyDescent="0.25">
      <c r="A622" s="28"/>
      <c r="B622" s="4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12.75" customHeight="1" x14ac:dyDescent="0.25">
      <c r="A623" s="28"/>
      <c r="B623" s="4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12.75" customHeight="1" x14ac:dyDescent="0.25">
      <c r="A624" s="28"/>
      <c r="B624" s="4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12.75" customHeight="1" x14ac:dyDescent="0.25">
      <c r="A625" s="28"/>
      <c r="B625" s="4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12.75" customHeight="1" x14ac:dyDescent="0.25">
      <c r="A626" s="28"/>
      <c r="B626" s="4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12.75" customHeight="1" x14ac:dyDescent="0.25">
      <c r="A627" s="28"/>
      <c r="B627" s="4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12.75" customHeight="1" x14ac:dyDescent="0.25">
      <c r="A628" s="28"/>
      <c r="B628" s="4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12.75" customHeight="1" x14ac:dyDescent="0.25">
      <c r="A629" s="28"/>
      <c r="B629" s="4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12.75" customHeight="1" x14ac:dyDescent="0.25">
      <c r="A630" s="28"/>
      <c r="B630" s="4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12.75" customHeight="1" x14ac:dyDescent="0.25">
      <c r="A631" s="28"/>
      <c r="B631" s="4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12.75" customHeight="1" x14ac:dyDescent="0.25">
      <c r="A632" s="28"/>
      <c r="B632" s="4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12.75" customHeight="1" x14ac:dyDescent="0.25">
      <c r="A633" s="28"/>
      <c r="B633" s="4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12.75" customHeight="1" x14ac:dyDescent="0.25">
      <c r="A634" s="28"/>
      <c r="B634" s="4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12.75" customHeight="1" x14ac:dyDescent="0.25">
      <c r="A635" s="28"/>
      <c r="B635" s="4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12.75" customHeight="1" x14ac:dyDescent="0.25">
      <c r="A636" s="28"/>
      <c r="B636" s="4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12.75" customHeight="1" x14ac:dyDescent="0.25">
      <c r="A637" s="28"/>
      <c r="B637" s="4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12.75" customHeight="1" x14ac:dyDescent="0.25">
      <c r="A638" s="28"/>
      <c r="B638" s="4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12.75" customHeight="1" x14ac:dyDescent="0.25">
      <c r="A639" s="28"/>
      <c r="B639" s="4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12.75" customHeight="1" x14ac:dyDescent="0.25">
      <c r="A640" s="28"/>
      <c r="B640" s="4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12.75" customHeight="1" x14ac:dyDescent="0.25">
      <c r="A641" s="28"/>
      <c r="B641" s="4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12.75" customHeight="1" x14ac:dyDescent="0.25">
      <c r="A642" s="28"/>
      <c r="B642" s="4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2.75" customHeight="1" x14ac:dyDescent="0.25">
      <c r="A643" s="28"/>
      <c r="B643" s="4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12.75" customHeight="1" x14ac:dyDescent="0.25">
      <c r="A644" s="28"/>
      <c r="B644" s="4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12.75" customHeight="1" x14ac:dyDescent="0.25">
      <c r="A645" s="28"/>
      <c r="B645" s="4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12.75" customHeight="1" x14ac:dyDescent="0.25">
      <c r="A646" s="28"/>
      <c r="B646" s="4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12.75" customHeight="1" x14ac:dyDescent="0.25">
      <c r="A647" s="28"/>
      <c r="B647" s="4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2.75" customHeight="1" x14ac:dyDescent="0.25">
      <c r="A648" s="28"/>
      <c r="B648" s="4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2.75" customHeight="1" x14ac:dyDescent="0.25">
      <c r="A649" s="28"/>
      <c r="B649" s="4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12.75" customHeight="1" x14ac:dyDescent="0.25">
      <c r="A650" s="28"/>
      <c r="B650" s="4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12.75" customHeight="1" x14ac:dyDescent="0.25">
      <c r="A651" s="28"/>
      <c r="B651" s="4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12.75" customHeight="1" x14ac:dyDescent="0.25">
      <c r="A652" s="28"/>
      <c r="B652" s="4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12.75" customHeight="1" x14ac:dyDescent="0.25">
      <c r="A653" s="28"/>
      <c r="B653" s="4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12.75" customHeight="1" x14ac:dyDescent="0.25">
      <c r="A654" s="28"/>
      <c r="B654" s="4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12.75" customHeight="1" x14ac:dyDescent="0.25">
      <c r="A655" s="28"/>
      <c r="B655" s="4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12.75" customHeight="1" x14ac:dyDescent="0.25">
      <c r="A656" s="28"/>
      <c r="B656" s="4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2.75" customHeight="1" x14ac:dyDescent="0.25">
      <c r="A657" s="28"/>
      <c r="B657" s="4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2.75" customHeight="1" x14ac:dyDescent="0.25">
      <c r="A658" s="28"/>
      <c r="B658" s="4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12.75" customHeight="1" x14ac:dyDescent="0.25">
      <c r="A659" s="28"/>
      <c r="B659" s="4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12.75" customHeight="1" x14ac:dyDescent="0.25">
      <c r="A660" s="28"/>
      <c r="B660" s="4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12.75" customHeight="1" x14ac:dyDescent="0.25">
      <c r="A661" s="28"/>
      <c r="B661" s="4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12.75" customHeight="1" x14ac:dyDescent="0.25">
      <c r="A662" s="28"/>
      <c r="B662" s="4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12.75" customHeight="1" x14ac:dyDescent="0.25">
      <c r="A663" s="28"/>
      <c r="B663" s="4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12.75" customHeight="1" x14ac:dyDescent="0.25">
      <c r="A664" s="28"/>
      <c r="B664" s="4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12.75" customHeight="1" x14ac:dyDescent="0.25">
      <c r="A665" s="28"/>
      <c r="B665" s="4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12.75" customHeight="1" x14ac:dyDescent="0.25">
      <c r="A666" s="28"/>
      <c r="B666" s="4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12.75" customHeight="1" x14ac:dyDescent="0.25">
      <c r="A667" s="28"/>
      <c r="B667" s="4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12.75" customHeight="1" x14ac:dyDescent="0.25">
      <c r="A668" s="28"/>
      <c r="B668" s="4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12.75" customHeight="1" x14ac:dyDescent="0.25">
      <c r="A669" s="28"/>
      <c r="B669" s="4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12.75" customHeight="1" x14ac:dyDescent="0.25">
      <c r="A670" s="28"/>
      <c r="B670" s="4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12.75" customHeight="1" x14ac:dyDescent="0.25">
      <c r="A671" s="28"/>
      <c r="B671" s="4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12.75" customHeight="1" x14ac:dyDescent="0.25">
      <c r="A672" s="28"/>
      <c r="B672" s="4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12.75" customHeight="1" x14ac:dyDescent="0.25">
      <c r="A673" s="28"/>
      <c r="B673" s="4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12.75" customHeight="1" x14ac:dyDescent="0.25">
      <c r="A674" s="28"/>
      <c r="B674" s="4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12.75" customHeight="1" x14ac:dyDescent="0.25">
      <c r="A675" s="28"/>
      <c r="B675" s="4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12.75" customHeight="1" x14ac:dyDescent="0.25">
      <c r="A676" s="28"/>
      <c r="B676" s="4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12.75" customHeight="1" x14ac:dyDescent="0.25">
      <c r="A677" s="28"/>
      <c r="B677" s="4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12.75" customHeight="1" x14ac:dyDescent="0.25">
      <c r="A678" s="28"/>
      <c r="B678" s="4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12.75" customHeight="1" x14ac:dyDescent="0.25">
      <c r="A679" s="28"/>
      <c r="B679" s="4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12.75" customHeight="1" x14ac:dyDescent="0.25">
      <c r="A680" s="28"/>
      <c r="B680" s="4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12.75" customHeight="1" x14ac:dyDescent="0.25">
      <c r="A681" s="28"/>
      <c r="B681" s="4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12.75" customHeight="1" x14ac:dyDescent="0.25">
      <c r="A682" s="28"/>
      <c r="B682" s="4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12.75" customHeight="1" x14ac:dyDescent="0.25">
      <c r="A683" s="28"/>
      <c r="B683" s="4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12.75" customHeight="1" x14ac:dyDescent="0.25">
      <c r="A684" s="28"/>
      <c r="B684" s="4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12.75" customHeight="1" x14ac:dyDescent="0.25">
      <c r="A685" s="28"/>
      <c r="B685" s="4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12.75" customHeight="1" x14ac:dyDescent="0.25">
      <c r="A686" s="28"/>
      <c r="B686" s="4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12.75" customHeight="1" x14ac:dyDescent="0.25">
      <c r="A687" s="28"/>
      <c r="B687" s="4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12.75" customHeight="1" x14ac:dyDescent="0.25">
      <c r="A688" s="28"/>
      <c r="B688" s="4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12.75" customHeight="1" x14ac:dyDescent="0.25">
      <c r="A689" s="28"/>
      <c r="B689" s="4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12.75" customHeight="1" x14ac:dyDescent="0.25">
      <c r="A690" s="28"/>
      <c r="B690" s="4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12.75" customHeight="1" x14ac:dyDescent="0.25">
      <c r="A691" s="28"/>
      <c r="B691" s="4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12.75" customHeight="1" x14ac:dyDescent="0.25">
      <c r="A692" s="28"/>
      <c r="B692" s="4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12.75" customHeight="1" x14ac:dyDescent="0.25">
      <c r="A693" s="28"/>
      <c r="B693" s="4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12.75" customHeight="1" x14ac:dyDescent="0.25">
      <c r="A694" s="28"/>
      <c r="B694" s="4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12.75" customHeight="1" x14ac:dyDescent="0.25">
      <c r="A695" s="28"/>
      <c r="B695" s="4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12.75" customHeight="1" x14ac:dyDescent="0.25">
      <c r="A696" s="28"/>
      <c r="B696" s="4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12.75" customHeight="1" x14ac:dyDescent="0.25">
      <c r="A697" s="28"/>
      <c r="B697" s="4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12.75" customHeight="1" x14ac:dyDescent="0.25">
      <c r="A698" s="28"/>
      <c r="B698" s="4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12.75" customHeight="1" x14ac:dyDescent="0.25">
      <c r="A699" s="28"/>
      <c r="B699" s="4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12.75" customHeight="1" x14ac:dyDescent="0.25">
      <c r="A700" s="28"/>
      <c r="B700" s="4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12.75" customHeight="1" x14ac:dyDescent="0.25">
      <c r="A701" s="28"/>
      <c r="B701" s="4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12.75" customHeight="1" x14ac:dyDescent="0.25">
      <c r="A702" s="28"/>
      <c r="B702" s="4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12.75" customHeight="1" x14ac:dyDescent="0.25">
      <c r="A703" s="28"/>
      <c r="B703" s="4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12.75" customHeight="1" x14ac:dyDescent="0.25">
      <c r="A704" s="28"/>
      <c r="B704" s="4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12.75" customHeight="1" x14ac:dyDescent="0.25">
      <c r="A705" s="28"/>
      <c r="B705" s="4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12.75" customHeight="1" x14ac:dyDescent="0.25">
      <c r="A706" s="28"/>
      <c r="B706" s="4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12.75" customHeight="1" x14ac:dyDescent="0.25">
      <c r="A707" s="28"/>
      <c r="B707" s="4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12.75" customHeight="1" x14ac:dyDescent="0.25">
      <c r="A708" s="28"/>
      <c r="B708" s="4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12.75" customHeight="1" x14ac:dyDescent="0.25">
      <c r="A709" s="28"/>
      <c r="B709" s="4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12.75" customHeight="1" x14ac:dyDescent="0.25">
      <c r="A710" s="28"/>
      <c r="B710" s="4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12.75" customHeight="1" x14ac:dyDescent="0.25">
      <c r="A711" s="28"/>
      <c r="B711" s="4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12.75" customHeight="1" x14ac:dyDescent="0.25">
      <c r="A712" s="28"/>
      <c r="B712" s="4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12.75" customHeight="1" x14ac:dyDescent="0.25">
      <c r="A713" s="28"/>
      <c r="B713" s="4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12.75" customHeight="1" x14ac:dyDescent="0.25">
      <c r="A714" s="28"/>
      <c r="B714" s="4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12.75" customHeight="1" x14ac:dyDescent="0.25">
      <c r="A715" s="28"/>
      <c r="B715" s="4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12.75" customHeight="1" x14ac:dyDescent="0.25">
      <c r="A716" s="28"/>
      <c r="B716" s="4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12.75" customHeight="1" x14ac:dyDescent="0.25">
      <c r="A717" s="28"/>
      <c r="B717" s="4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12.75" customHeight="1" x14ac:dyDescent="0.25">
      <c r="A718" s="28"/>
      <c r="B718" s="4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12.75" customHeight="1" x14ac:dyDescent="0.25">
      <c r="A719" s="28"/>
      <c r="B719" s="4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12.75" customHeight="1" x14ac:dyDescent="0.25">
      <c r="A720" s="28"/>
      <c r="B720" s="4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12.75" customHeight="1" x14ac:dyDescent="0.25">
      <c r="A721" s="28"/>
      <c r="B721" s="4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12.75" customHeight="1" x14ac:dyDescent="0.25">
      <c r="A722" s="28"/>
      <c r="B722" s="4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12.75" customHeight="1" x14ac:dyDescent="0.25">
      <c r="A723" s="28"/>
      <c r="B723" s="4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12.75" customHeight="1" x14ac:dyDescent="0.25">
      <c r="A724" s="28"/>
      <c r="B724" s="4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12.75" customHeight="1" x14ac:dyDescent="0.25">
      <c r="A725" s="28"/>
      <c r="B725" s="4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12.75" customHeight="1" x14ac:dyDescent="0.25">
      <c r="A726" s="28"/>
      <c r="B726" s="4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12.75" customHeight="1" x14ac:dyDescent="0.25">
      <c r="A727" s="28"/>
      <c r="B727" s="4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12.75" customHeight="1" x14ac:dyDescent="0.25">
      <c r="A728" s="28"/>
      <c r="B728" s="4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12.75" customHeight="1" x14ac:dyDescent="0.25">
      <c r="A729" s="28"/>
      <c r="B729" s="4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12.75" customHeight="1" x14ac:dyDescent="0.25">
      <c r="A730" s="28"/>
      <c r="B730" s="4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12.75" customHeight="1" x14ac:dyDescent="0.25">
      <c r="A731" s="28"/>
      <c r="B731" s="4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12.75" customHeight="1" x14ac:dyDescent="0.25">
      <c r="A732" s="28"/>
      <c r="B732" s="4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12.75" customHeight="1" x14ac:dyDescent="0.25">
      <c r="A733" s="28"/>
      <c r="B733" s="4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12.75" customHeight="1" x14ac:dyDescent="0.25">
      <c r="A734" s="28"/>
      <c r="B734" s="4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12.75" customHeight="1" x14ac:dyDescent="0.25">
      <c r="A735" s="28"/>
      <c r="B735" s="4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12.75" customHeight="1" x14ac:dyDescent="0.25">
      <c r="A736" s="28"/>
      <c r="B736" s="4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12.75" customHeight="1" x14ac:dyDescent="0.25">
      <c r="A737" s="28"/>
      <c r="B737" s="4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12.75" customHeight="1" x14ac:dyDescent="0.25">
      <c r="A738" s="28"/>
      <c r="B738" s="4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12.75" customHeight="1" x14ac:dyDescent="0.25">
      <c r="A739" s="28"/>
      <c r="B739" s="4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12.75" customHeight="1" x14ac:dyDescent="0.25">
      <c r="A740" s="28"/>
      <c r="B740" s="4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12.75" customHeight="1" x14ac:dyDescent="0.25">
      <c r="A741" s="28"/>
      <c r="B741" s="4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12.75" customHeight="1" x14ac:dyDescent="0.25">
      <c r="A742" s="28"/>
      <c r="B742" s="4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12.75" customHeight="1" x14ac:dyDescent="0.25">
      <c r="A743" s="28"/>
      <c r="B743" s="4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12.75" customHeight="1" x14ac:dyDescent="0.25">
      <c r="A744" s="28"/>
      <c r="B744" s="4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12.75" customHeight="1" x14ac:dyDescent="0.25">
      <c r="A745" s="28"/>
      <c r="B745" s="4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12.75" customHeight="1" x14ac:dyDescent="0.25">
      <c r="A746" s="28"/>
      <c r="B746" s="4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12.75" customHeight="1" x14ac:dyDescent="0.25">
      <c r="A747" s="28"/>
      <c r="B747" s="4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12.75" customHeight="1" x14ac:dyDescent="0.25">
      <c r="A748" s="28"/>
      <c r="B748" s="4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12.75" customHeight="1" x14ac:dyDescent="0.25">
      <c r="A749" s="28"/>
      <c r="B749" s="4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12.75" customHeight="1" x14ac:dyDescent="0.25">
      <c r="A750" s="28"/>
      <c r="B750" s="4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12.75" customHeight="1" x14ac:dyDescent="0.25">
      <c r="A751" s="28"/>
      <c r="B751" s="4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12.75" customHeight="1" x14ac:dyDescent="0.25">
      <c r="A752" s="28"/>
      <c r="B752" s="4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12.75" customHeight="1" x14ac:dyDescent="0.25">
      <c r="A753" s="28"/>
      <c r="B753" s="4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12.75" customHeight="1" x14ac:dyDescent="0.25">
      <c r="A754" s="28"/>
      <c r="B754" s="4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12.75" customHeight="1" x14ac:dyDescent="0.25">
      <c r="A755" s="28"/>
      <c r="B755" s="4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12.75" customHeight="1" x14ac:dyDescent="0.25">
      <c r="A756" s="28"/>
      <c r="B756" s="4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12.75" customHeight="1" x14ac:dyDescent="0.25">
      <c r="A757" s="28"/>
      <c r="B757" s="4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12.75" customHeight="1" x14ac:dyDescent="0.25">
      <c r="A758" s="28"/>
      <c r="B758" s="4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12.75" customHeight="1" x14ac:dyDescent="0.25">
      <c r="A759" s="28"/>
      <c r="B759" s="4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12.75" customHeight="1" x14ac:dyDescent="0.25">
      <c r="A760" s="28"/>
      <c r="B760" s="4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12.75" customHeight="1" x14ac:dyDescent="0.25">
      <c r="A761" s="28"/>
      <c r="B761" s="4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12.75" customHeight="1" x14ac:dyDescent="0.25">
      <c r="A762" s="28"/>
      <c r="B762" s="4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12.75" customHeight="1" x14ac:dyDescent="0.25">
      <c r="A763" s="28"/>
      <c r="B763" s="4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12.75" customHeight="1" x14ac:dyDescent="0.25">
      <c r="A764" s="28"/>
      <c r="B764" s="4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12.75" customHeight="1" x14ac:dyDescent="0.25">
      <c r="A765" s="28"/>
      <c r="B765" s="4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12.75" customHeight="1" x14ac:dyDescent="0.25">
      <c r="A766" s="28"/>
      <c r="B766" s="4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12.75" customHeight="1" x14ac:dyDescent="0.25">
      <c r="A767" s="28"/>
      <c r="B767" s="4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12.75" customHeight="1" x14ac:dyDescent="0.25">
      <c r="A768" s="28"/>
      <c r="B768" s="4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12.75" customHeight="1" x14ac:dyDescent="0.25">
      <c r="A769" s="28"/>
      <c r="B769" s="4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12.75" customHeight="1" x14ac:dyDescent="0.25">
      <c r="A770" s="28"/>
      <c r="B770" s="4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12.75" customHeight="1" x14ac:dyDescent="0.25">
      <c r="A771" s="28"/>
      <c r="B771" s="4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12.75" customHeight="1" x14ac:dyDescent="0.25">
      <c r="A772" s="28"/>
      <c r="B772" s="4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12.75" customHeight="1" x14ac:dyDescent="0.25">
      <c r="A773" s="28"/>
      <c r="B773" s="4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12.75" customHeight="1" x14ac:dyDescent="0.25">
      <c r="A774" s="28"/>
      <c r="B774" s="4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12.75" customHeight="1" x14ac:dyDescent="0.25">
      <c r="A775" s="28"/>
      <c r="B775" s="4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12.75" customHeight="1" x14ac:dyDescent="0.25">
      <c r="A776" s="28"/>
      <c r="B776" s="4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12.75" customHeight="1" x14ac:dyDescent="0.25">
      <c r="A777" s="28"/>
      <c r="B777" s="4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12.75" customHeight="1" x14ac:dyDescent="0.25">
      <c r="A778" s="28"/>
      <c r="B778" s="4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12.75" customHeight="1" x14ac:dyDescent="0.25">
      <c r="A779" s="28"/>
      <c r="B779" s="4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12.75" customHeight="1" x14ac:dyDescent="0.25">
      <c r="A780" s="28"/>
      <c r="B780" s="4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12.75" customHeight="1" x14ac:dyDescent="0.25">
      <c r="A781" s="28"/>
      <c r="B781" s="4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12.75" customHeight="1" x14ac:dyDescent="0.25">
      <c r="A782" s="28"/>
      <c r="B782" s="4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12.75" customHeight="1" x14ac:dyDescent="0.25">
      <c r="A783" s="28"/>
      <c r="B783" s="4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12.75" customHeight="1" x14ac:dyDescent="0.25">
      <c r="A784" s="28"/>
      <c r="B784" s="4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12.75" customHeight="1" x14ac:dyDescent="0.25">
      <c r="A785" s="28"/>
      <c r="B785" s="4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12.75" customHeight="1" x14ac:dyDescent="0.25">
      <c r="A786" s="28"/>
      <c r="B786" s="4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12.75" customHeight="1" x14ac:dyDescent="0.25">
      <c r="A787" s="28"/>
      <c r="B787" s="4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12.75" customHeight="1" x14ac:dyDescent="0.25">
      <c r="A788" s="28"/>
      <c r="B788" s="4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12.75" customHeight="1" x14ac:dyDescent="0.25">
      <c r="A789" s="28"/>
      <c r="B789" s="4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12.75" customHeight="1" x14ac:dyDescent="0.25">
      <c r="A790" s="28"/>
      <c r="B790" s="4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12.75" customHeight="1" x14ac:dyDescent="0.25">
      <c r="A791" s="28"/>
      <c r="B791" s="4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12.75" customHeight="1" x14ac:dyDescent="0.25">
      <c r="A792" s="28"/>
      <c r="B792" s="4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12.75" customHeight="1" x14ac:dyDescent="0.25">
      <c r="A793" s="28"/>
      <c r="B793" s="4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12.75" customHeight="1" x14ac:dyDescent="0.25">
      <c r="A794" s="28"/>
      <c r="B794" s="4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12.75" customHeight="1" x14ac:dyDescent="0.25">
      <c r="A795" s="28"/>
      <c r="B795" s="4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12.75" customHeight="1" x14ac:dyDescent="0.25">
      <c r="A796" s="28"/>
      <c r="B796" s="4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12.75" customHeight="1" x14ac:dyDescent="0.25">
      <c r="A797" s="28"/>
      <c r="B797" s="4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12.75" customHeight="1" x14ac:dyDescent="0.25">
      <c r="A798" s="28"/>
      <c r="B798" s="4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12.75" customHeight="1" x14ac:dyDescent="0.25">
      <c r="A799" s="28"/>
      <c r="B799" s="4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12.75" customHeight="1" x14ac:dyDescent="0.25">
      <c r="A800" s="28"/>
      <c r="B800" s="4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12.75" customHeight="1" x14ac:dyDescent="0.25">
      <c r="A801" s="28"/>
      <c r="B801" s="4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12.75" customHeight="1" x14ac:dyDescent="0.25">
      <c r="A802" s="28"/>
      <c r="B802" s="4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12.75" customHeight="1" x14ac:dyDescent="0.25">
      <c r="A803" s="28"/>
      <c r="B803" s="4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12.75" customHeight="1" x14ac:dyDescent="0.25">
      <c r="A804" s="28"/>
      <c r="B804" s="4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12.75" customHeight="1" x14ac:dyDescent="0.25">
      <c r="A805" s="28"/>
      <c r="B805" s="4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12.75" customHeight="1" x14ac:dyDescent="0.25">
      <c r="A806" s="28"/>
      <c r="B806" s="4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12.75" customHeight="1" x14ac:dyDescent="0.25">
      <c r="A807" s="28"/>
      <c r="B807" s="4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12.75" customHeight="1" x14ac:dyDescent="0.25">
      <c r="A808" s="28"/>
      <c r="B808" s="4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12.75" customHeight="1" x14ac:dyDescent="0.25">
      <c r="A809" s="28"/>
      <c r="B809" s="4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12.75" customHeight="1" x14ac:dyDescent="0.25">
      <c r="A810" s="28"/>
      <c r="B810" s="4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12.75" customHeight="1" x14ac:dyDescent="0.25">
      <c r="A811" s="28"/>
      <c r="B811" s="4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12.75" customHeight="1" x14ac:dyDescent="0.25">
      <c r="A812" s="28"/>
      <c r="B812" s="4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12.75" customHeight="1" x14ac:dyDescent="0.25">
      <c r="A813" s="28"/>
      <c r="B813" s="4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12.75" customHeight="1" x14ac:dyDescent="0.25">
      <c r="A814" s="28"/>
      <c r="B814" s="4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12.75" customHeight="1" x14ac:dyDescent="0.25">
      <c r="A815" s="28"/>
      <c r="B815" s="4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12.75" customHeight="1" x14ac:dyDescent="0.25">
      <c r="A816" s="28"/>
      <c r="B816" s="4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12.75" customHeight="1" x14ac:dyDescent="0.25">
      <c r="A817" s="28"/>
      <c r="B817" s="4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12.75" customHeight="1" x14ac:dyDescent="0.25">
      <c r="A818" s="28"/>
      <c r="B818" s="4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12.75" customHeight="1" x14ac:dyDescent="0.25">
      <c r="A819" s="28"/>
      <c r="B819" s="4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12.75" customHeight="1" x14ac:dyDescent="0.25">
      <c r="A820" s="28"/>
      <c r="B820" s="4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12.75" customHeight="1" x14ac:dyDescent="0.25">
      <c r="A821" s="28"/>
      <c r="B821" s="4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12.75" customHeight="1" x14ac:dyDescent="0.25">
      <c r="A822" s="28"/>
      <c r="B822" s="4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12.75" customHeight="1" x14ac:dyDescent="0.25">
      <c r="A823" s="28"/>
      <c r="B823" s="4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12.75" customHeight="1" x14ac:dyDescent="0.25">
      <c r="A824" s="28"/>
      <c r="B824" s="4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12.75" customHeight="1" x14ac:dyDescent="0.25">
      <c r="A825" s="28"/>
      <c r="B825" s="4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12.75" customHeight="1" x14ac:dyDescent="0.25">
      <c r="A826" s="28"/>
      <c r="B826" s="4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12.75" customHeight="1" x14ac:dyDescent="0.25">
      <c r="A827" s="28"/>
      <c r="B827" s="4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12.75" customHeight="1" x14ac:dyDescent="0.25">
      <c r="A828" s="28"/>
      <c r="B828" s="4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12.75" customHeight="1" x14ac:dyDescent="0.25">
      <c r="A829" s="28"/>
      <c r="B829" s="4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12.75" customHeight="1" x14ac:dyDescent="0.25">
      <c r="A830" s="28"/>
      <c r="B830" s="4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12.75" customHeight="1" x14ac:dyDescent="0.25">
      <c r="A831" s="28"/>
      <c r="B831" s="4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12.75" customHeight="1" x14ac:dyDescent="0.25">
      <c r="A832" s="28"/>
      <c r="B832" s="4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12.75" customHeight="1" x14ac:dyDescent="0.25">
      <c r="A833" s="28"/>
      <c r="B833" s="4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12.75" customHeight="1" x14ac:dyDescent="0.25">
      <c r="A834" s="28"/>
      <c r="B834" s="4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12.75" customHeight="1" x14ac:dyDescent="0.25">
      <c r="A835" s="28"/>
      <c r="B835" s="4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12.75" customHeight="1" x14ac:dyDescent="0.25">
      <c r="A836" s="28"/>
      <c r="B836" s="4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12.75" customHeight="1" x14ac:dyDescent="0.25">
      <c r="A837" s="28"/>
      <c r="B837" s="4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12.75" customHeight="1" x14ac:dyDescent="0.25">
      <c r="A838" s="28"/>
      <c r="B838" s="4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12.75" customHeight="1" x14ac:dyDescent="0.25">
      <c r="A839" s="28"/>
      <c r="B839" s="4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12.75" customHeight="1" x14ac:dyDescent="0.25">
      <c r="A840" s="28"/>
      <c r="B840" s="4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12.75" customHeight="1" x14ac:dyDescent="0.25">
      <c r="A841" s="28"/>
      <c r="B841" s="4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12.75" customHeight="1" x14ac:dyDescent="0.25">
      <c r="A842" s="28"/>
      <c r="B842" s="4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12.75" customHeight="1" x14ac:dyDescent="0.25">
      <c r="A843" s="28"/>
      <c r="B843" s="4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12.75" customHeight="1" x14ac:dyDescent="0.25">
      <c r="A844" s="28"/>
      <c r="B844" s="4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12.75" customHeight="1" x14ac:dyDescent="0.25">
      <c r="A845" s="28"/>
      <c r="B845" s="4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12.75" customHeight="1" x14ac:dyDescent="0.25">
      <c r="A846" s="28"/>
      <c r="B846" s="4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12.75" customHeight="1" x14ac:dyDescent="0.25">
      <c r="A847" s="28"/>
      <c r="B847" s="4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12.75" customHeight="1" x14ac:dyDescent="0.25">
      <c r="A848" s="28"/>
      <c r="B848" s="4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12.75" customHeight="1" x14ac:dyDescent="0.25">
      <c r="A849" s="28"/>
      <c r="B849" s="4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12.75" customHeight="1" x14ac:dyDescent="0.25">
      <c r="A850" s="28"/>
      <c r="B850" s="4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12.75" customHeight="1" x14ac:dyDescent="0.25">
      <c r="A851" s="28"/>
      <c r="B851" s="4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12.75" customHeight="1" x14ac:dyDescent="0.25">
      <c r="A852" s="28"/>
      <c r="B852" s="4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12.75" customHeight="1" x14ac:dyDescent="0.25">
      <c r="A853" s="28"/>
      <c r="B853" s="4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12.75" customHeight="1" x14ac:dyDescent="0.25">
      <c r="A854" s="28"/>
      <c r="B854" s="4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12.75" customHeight="1" x14ac:dyDescent="0.25">
      <c r="A855" s="28"/>
      <c r="B855" s="4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12.75" customHeight="1" x14ac:dyDescent="0.25">
      <c r="A856" s="28"/>
      <c r="B856" s="4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12.75" customHeight="1" x14ac:dyDescent="0.25">
      <c r="A857" s="28"/>
      <c r="B857" s="4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12.75" customHeight="1" x14ac:dyDescent="0.25">
      <c r="A858" s="28"/>
      <c r="B858" s="4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12.75" customHeight="1" x14ac:dyDescent="0.25">
      <c r="A859" s="28"/>
      <c r="B859" s="4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12.75" customHeight="1" x14ac:dyDescent="0.25">
      <c r="A860" s="28"/>
      <c r="B860" s="4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12.75" customHeight="1" x14ac:dyDescent="0.25">
      <c r="A861" s="28"/>
      <c r="B861" s="4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12.75" customHeight="1" x14ac:dyDescent="0.25">
      <c r="A862" s="28"/>
      <c r="B862" s="4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12.75" customHeight="1" x14ac:dyDescent="0.25">
      <c r="A863" s="28"/>
      <c r="B863" s="4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12.75" customHeight="1" x14ac:dyDescent="0.25">
      <c r="A864" s="28"/>
      <c r="B864" s="4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12.75" customHeight="1" x14ac:dyDescent="0.25">
      <c r="A865" s="28"/>
      <c r="B865" s="4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12.75" customHeight="1" x14ac:dyDescent="0.25">
      <c r="A866" s="28"/>
      <c r="B866" s="4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12.75" customHeight="1" x14ac:dyDescent="0.25">
      <c r="A867" s="28"/>
      <c r="B867" s="4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12.75" customHeight="1" x14ac:dyDescent="0.25">
      <c r="A868" s="28"/>
      <c r="B868" s="4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12.75" customHeight="1" x14ac:dyDescent="0.25">
      <c r="A869" s="28"/>
      <c r="B869" s="4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12.75" customHeight="1" x14ac:dyDescent="0.25">
      <c r="A870" s="28"/>
      <c r="B870" s="4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12.75" customHeight="1" x14ac:dyDescent="0.25">
      <c r="A871" s="28"/>
      <c r="B871" s="4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12.75" customHeight="1" x14ac:dyDescent="0.25">
      <c r="A872" s="28"/>
      <c r="B872" s="4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12.75" customHeight="1" x14ac:dyDescent="0.25">
      <c r="A873" s="28"/>
      <c r="B873" s="4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12.75" customHeight="1" x14ac:dyDescent="0.25">
      <c r="A874" s="28"/>
      <c r="B874" s="4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12.75" customHeight="1" x14ac:dyDescent="0.25">
      <c r="A875" s="28"/>
      <c r="B875" s="4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12.75" customHeight="1" x14ac:dyDescent="0.25">
      <c r="A876" s="28"/>
      <c r="B876" s="4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12.75" customHeight="1" x14ac:dyDescent="0.25">
      <c r="A877" s="28"/>
      <c r="B877" s="4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12.75" customHeight="1" x14ac:dyDescent="0.25">
      <c r="A878" s="28"/>
      <c r="B878" s="4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12.75" customHeight="1" x14ac:dyDescent="0.25">
      <c r="A879" s="28"/>
      <c r="B879" s="4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12.75" customHeight="1" x14ac:dyDescent="0.25">
      <c r="A880" s="28"/>
      <c r="B880" s="4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12.75" customHeight="1" x14ac:dyDescent="0.25">
      <c r="A881" s="28"/>
      <c r="B881" s="4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12.75" customHeight="1" x14ac:dyDescent="0.25">
      <c r="A882" s="28"/>
      <c r="B882" s="4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12.75" customHeight="1" x14ac:dyDescent="0.25">
      <c r="A883" s="28"/>
      <c r="B883" s="4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12.75" customHeight="1" x14ac:dyDescent="0.25">
      <c r="A884" s="28"/>
      <c r="B884" s="4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12.75" customHeight="1" x14ac:dyDescent="0.25">
      <c r="A885" s="28"/>
      <c r="B885" s="4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12.75" customHeight="1" x14ac:dyDescent="0.25">
      <c r="A886" s="28"/>
      <c r="B886" s="4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12.75" customHeight="1" x14ac:dyDescent="0.25">
      <c r="A887" s="28"/>
      <c r="B887" s="4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12.75" customHeight="1" x14ac:dyDescent="0.25">
      <c r="A888" s="28"/>
      <c r="B888" s="4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12.75" customHeight="1" x14ac:dyDescent="0.25">
      <c r="A889" s="28"/>
      <c r="B889" s="4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12.75" customHeight="1" x14ac:dyDescent="0.25">
      <c r="A890" s="28"/>
      <c r="B890" s="4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12.75" customHeight="1" x14ac:dyDescent="0.25">
      <c r="A891" s="28"/>
      <c r="B891" s="4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12.75" customHeight="1" x14ac:dyDescent="0.25">
      <c r="A892" s="28"/>
      <c r="B892" s="4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12.75" customHeight="1" x14ac:dyDescent="0.25">
      <c r="A893" s="28"/>
      <c r="B893" s="4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12.75" customHeight="1" x14ac:dyDescent="0.25">
      <c r="A894" s="28"/>
      <c r="B894" s="4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12.75" customHeight="1" x14ac:dyDescent="0.25">
      <c r="A895" s="28"/>
      <c r="B895" s="4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12.75" customHeight="1" x14ac:dyDescent="0.25">
      <c r="A896" s="28"/>
      <c r="B896" s="4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12.75" customHeight="1" x14ac:dyDescent="0.25">
      <c r="A897" s="28"/>
      <c r="B897" s="4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12.75" customHeight="1" x14ac:dyDescent="0.25">
      <c r="A898" s="28"/>
      <c r="B898" s="4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12.75" customHeight="1" x14ac:dyDescent="0.25">
      <c r="A899" s="28"/>
      <c r="B899" s="4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12.75" customHeight="1" x14ac:dyDescent="0.25">
      <c r="A900" s="28"/>
      <c r="B900" s="4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12.75" customHeight="1" x14ac:dyDescent="0.25">
      <c r="A901" s="28"/>
      <c r="B901" s="4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12.75" customHeight="1" x14ac:dyDescent="0.25">
      <c r="A902" s="28"/>
      <c r="B902" s="4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12.75" customHeight="1" x14ac:dyDescent="0.25">
      <c r="A903" s="28"/>
      <c r="B903" s="4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12.75" customHeight="1" x14ac:dyDescent="0.25">
      <c r="A904" s="28"/>
      <c r="B904" s="4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12.75" customHeight="1" x14ac:dyDescent="0.25">
      <c r="A905" s="28"/>
      <c r="B905" s="4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12.75" customHeight="1" x14ac:dyDescent="0.25">
      <c r="A906" s="28"/>
      <c r="B906" s="4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12.75" customHeight="1" x14ac:dyDescent="0.25">
      <c r="A907" s="28"/>
      <c r="B907" s="4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12.75" customHeight="1" x14ac:dyDescent="0.25">
      <c r="A908" s="28"/>
      <c r="B908" s="4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12.75" customHeight="1" x14ac:dyDescent="0.25">
      <c r="A909" s="28"/>
      <c r="B909" s="4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12.75" customHeight="1" x14ac:dyDescent="0.25">
      <c r="A910" s="28"/>
      <c r="B910" s="4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12.75" customHeight="1" x14ac:dyDescent="0.25">
      <c r="A911" s="28"/>
      <c r="B911" s="4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12.75" customHeight="1" x14ac:dyDescent="0.25">
      <c r="A912" s="28"/>
      <c r="B912" s="4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12.75" customHeight="1" x14ac:dyDescent="0.25">
      <c r="A913" s="28"/>
      <c r="B913" s="4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12.75" customHeight="1" x14ac:dyDescent="0.25">
      <c r="A914" s="28"/>
      <c r="B914" s="4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12.75" customHeight="1" x14ac:dyDescent="0.25">
      <c r="A915" s="28"/>
      <c r="B915" s="4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12.75" customHeight="1" x14ac:dyDescent="0.25">
      <c r="A916" s="28"/>
      <c r="B916" s="4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12.75" customHeight="1" x14ac:dyDescent="0.25">
      <c r="A917" s="28"/>
      <c r="B917" s="4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12.75" customHeight="1" x14ac:dyDescent="0.25">
      <c r="A918" s="28"/>
      <c r="B918" s="4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12.75" customHeight="1" x14ac:dyDescent="0.25">
      <c r="A919" s="28"/>
      <c r="B919" s="4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ht="12.75" customHeight="1" x14ac:dyDescent="0.25">
      <c r="A920" s="28"/>
      <c r="B920" s="4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ht="12.75" customHeight="1" x14ac:dyDescent="0.25">
      <c r="A921" s="28"/>
      <c r="B921" s="4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ht="12.75" customHeight="1" x14ac:dyDescent="0.25">
      <c r="A922" s="28"/>
      <c r="B922" s="4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ht="12.75" customHeight="1" x14ac:dyDescent="0.25">
      <c r="A923" s="28"/>
      <c r="B923" s="4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ht="12.75" customHeight="1" x14ac:dyDescent="0.25">
      <c r="A924" s="28"/>
      <c r="B924" s="4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ht="12.75" customHeight="1" x14ac:dyDescent="0.25">
      <c r="A925" s="28"/>
      <c r="B925" s="4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ht="12.75" customHeight="1" x14ac:dyDescent="0.25">
      <c r="A926" s="28"/>
      <c r="B926" s="4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ht="12.75" customHeight="1" x14ac:dyDescent="0.25">
      <c r="A927" s="28"/>
      <c r="B927" s="4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ht="12.75" customHeight="1" x14ac:dyDescent="0.25">
      <c r="A928" s="28"/>
      <c r="B928" s="4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ht="12.75" customHeight="1" x14ac:dyDescent="0.25">
      <c r="A929" s="28"/>
      <c r="B929" s="4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ht="12.75" customHeight="1" x14ac:dyDescent="0.25">
      <c r="A930" s="28"/>
      <c r="B930" s="4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ht="12.75" customHeight="1" x14ac:dyDescent="0.25">
      <c r="A931" s="28"/>
      <c r="B931" s="4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ht="12.75" customHeight="1" x14ac:dyDescent="0.25">
      <c r="A932" s="28"/>
      <c r="B932" s="4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ht="12.75" customHeight="1" x14ac:dyDescent="0.25">
      <c r="A933" s="28"/>
      <c r="B933" s="4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ht="12.75" customHeight="1" x14ac:dyDescent="0.25">
      <c r="A934" s="28"/>
      <c r="B934" s="4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ht="12.75" customHeight="1" x14ac:dyDescent="0.25">
      <c r="A935" s="28"/>
      <c r="B935" s="4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ht="12.75" customHeight="1" x14ac:dyDescent="0.25">
      <c r="A936" s="28"/>
      <c r="B936" s="4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ht="12.75" customHeight="1" x14ac:dyDescent="0.25">
      <c r="A937" s="28"/>
      <c r="B937" s="4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ht="12.75" customHeight="1" x14ac:dyDescent="0.25">
      <c r="A938" s="28"/>
      <c r="B938" s="4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ht="12.75" customHeight="1" x14ac:dyDescent="0.25">
      <c r="A939" s="28"/>
      <c r="B939" s="4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ht="12.75" customHeight="1" x14ac:dyDescent="0.25">
      <c r="A940" s="28"/>
      <c r="B940" s="4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ht="12.75" customHeight="1" x14ac:dyDescent="0.25">
      <c r="A941" s="28"/>
      <c r="B941" s="4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ht="12.75" customHeight="1" x14ac:dyDescent="0.25">
      <c r="A942" s="28"/>
      <c r="B942" s="4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ht="12.75" customHeight="1" x14ac:dyDescent="0.25">
      <c r="A943" s="28"/>
      <c r="B943" s="4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ht="12.75" customHeight="1" x14ac:dyDescent="0.25">
      <c r="A944" s="28"/>
      <c r="B944" s="4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ht="12.75" customHeight="1" x14ac:dyDescent="0.25">
      <c r="A945" s="28"/>
      <c r="B945" s="4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ht="12.75" customHeight="1" x14ac:dyDescent="0.25">
      <c r="A946" s="28"/>
      <c r="B946" s="4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ht="12.75" customHeight="1" x14ac:dyDescent="0.25">
      <c r="A947" s="28"/>
      <c r="B947" s="4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ht="12.75" customHeight="1" x14ac:dyDescent="0.25">
      <c r="A948" s="28"/>
      <c r="B948" s="4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ht="12.75" customHeight="1" x14ac:dyDescent="0.25">
      <c r="A949" s="28"/>
      <c r="B949" s="4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ht="12.75" customHeight="1" x14ac:dyDescent="0.25">
      <c r="A950" s="28"/>
      <c r="B950" s="4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ht="12.75" customHeight="1" x14ac:dyDescent="0.25">
      <c r="A951" s="28"/>
      <c r="B951" s="4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ht="12.75" customHeight="1" x14ac:dyDescent="0.25">
      <c r="A952" s="28"/>
      <c r="B952" s="4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 ht="12.75" customHeight="1" x14ac:dyDescent="0.25">
      <c r="A953" s="28"/>
      <c r="B953" s="4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 ht="12.75" customHeight="1" x14ac:dyDescent="0.25">
      <c r="A954" s="28"/>
      <c r="B954" s="4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 ht="12.75" customHeight="1" x14ac:dyDescent="0.25">
      <c r="A955" s="28"/>
      <c r="B955" s="4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 ht="12.75" customHeight="1" x14ac:dyDescent="0.25">
      <c r="A956" s="28"/>
      <c r="B956" s="4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 ht="12.75" customHeight="1" x14ac:dyDescent="0.25">
      <c r="A957" s="28"/>
      <c r="B957" s="4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 ht="12.75" customHeight="1" x14ac:dyDescent="0.25">
      <c r="A958" s="28"/>
      <c r="B958" s="4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1:26" ht="12.75" customHeight="1" x14ac:dyDescent="0.25">
      <c r="A959" s="28"/>
      <c r="B959" s="4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1:26" ht="12.75" customHeight="1" x14ac:dyDescent="0.25">
      <c r="A960" s="28"/>
      <c r="B960" s="4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1:26" ht="12.75" customHeight="1" x14ac:dyDescent="0.25">
      <c r="A961" s="28"/>
      <c r="B961" s="4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1:26" ht="12.75" customHeight="1" x14ac:dyDescent="0.25">
      <c r="A962" s="28"/>
      <c r="B962" s="4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1:26" ht="12.75" customHeight="1" x14ac:dyDescent="0.25">
      <c r="A963" s="28"/>
      <c r="B963" s="4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1:26" ht="12.75" customHeight="1" x14ac:dyDescent="0.25">
      <c r="A964" s="28"/>
      <c r="B964" s="4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1:26" ht="12.75" customHeight="1" x14ac:dyDescent="0.25">
      <c r="A965" s="28"/>
      <c r="B965" s="4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1:26" ht="12.75" customHeight="1" x14ac:dyDescent="0.25">
      <c r="A966" s="28"/>
      <c r="B966" s="4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1:26" ht="12.75" customHeight="1" x14ac:dyDescent="0.25">
      <c r="A967" s="28"/>
      <c r="B967" s="4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1:26" ht="12.75" customHeight="1" x14ac:dyDescent="0.25">
      <c r="A968" s="28"/>
      <c r="B968" s="4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1:26" ht="12.75" customHeight="1" x14ac:dyDescent="0.25">
      <c r="A969" s="28"/>
      <c r="B969" s="4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1:26" ht="12.75" customHeight="1" x14ac:dyDescent="0.25">
      <c r="A970" s="28"/>
      <c r="B970" s="4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1:26" ht="12.75" customHeight="1" x14ac:dyDescent="0.25">
      <c r="A971" s="28"/>
      <c r="B971" s="4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1:26" ht="12.75" customHeight="1" x14ac:dyDescent="0.25">
      <c r="A972" s="28"/>
      <c r="B972" s="4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1:26" ht="12.75" customHeight="1" x14ac:dyDescent="0.25">
      <c r="A973" s="28"/>
      <c r="B973" s="4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1:26" ht="12.75" customHeight="1" x14ac:dyDescent="0.25">
      <c r="A974" s="28"/>
      <c r="B974" s="4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1:26" ht="12.75" customHeight="1" x14ac:dyDescent="0.25">
      <c r="A975" s="28"/>
      <c r="B975" s="4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1:26" ht="12.75" customHeight="1" x14ac:dyDescent="0.25">
      <c r="A976" s="28"/>
      <c r="B976" s="4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1:26" ht="12.75" customHeight="1" x14ac:dyDescent="0.25">
      <c r="A977" s="28"/>
      <c r="B977" s="4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1:26" ht="12.75" customHeight="1" x14ac:dyDescent="0.25">
      <c r="A978" s="28"/>
      <c r="B978" s="4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1:26" ht="12.75" customHeight="1" x14ac:dyDescent="0.25">
      <c r="A979" s="28"/>
      <c r="B979" s="4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1:26" ht="12.75" customHeight="1" x14ac:dyDescent="0.25">
      <c r="A980" s="28"/>
      <c r="B980" s="4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1:26" ht="12.75" customHeight="1" x14ac:dyDescent="0.25">
      <c r="A981" s="28"/>
      <c r="B981" s="4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1:26" ht="12.75" customHeight="1" x14ac:dyDescent="0.25">
      <c r="A982" s="28"/>
      <c r="B982" s="4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1:26" ht="12.75" customHeight="1" x14ac:dyDescent="0.25">
      <c r="A983" s="28"/>
      <c r="B983" s="4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1:26" ht="12.75" customHeight="1" x14ac:dyDescent="0.25">
      <c r="A984" s="28"/>
      <c r="B984" s="4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1:26" ht="12.75" customHeight="1" x14ac:dyDescent="0.25">
      <c r="A985" s="28"/>
      <c r="B985" s="4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1:26" ht="12.75" customHeight="1" x14ac:dyDescent="0.25">
      <c r="A986" s="28"/>
      <c r="B986" s="4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1:26" ht="12.75" customHeight="1" x14ac:dyDescent="0.25">
      <c r="A987" s="28"/>
      <c r="B987" s="4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1:26" ht="12.75" customHeight="1" x14ac:dyDescent="0.25">
      <c r="A988" s="28"/>
      <c r="B988" s="4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1:26" ht="12.75" customHeight="1" x14ac:dyDescent="0.25">
      <c r="A989" s="28"/>
      <c r="B989" s="4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1:26" ht="12.75" customHeight="1" x14ac:dyDescent="0.25">
      <c r="A990" s="28"/>
      <c r="B990" s="4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1:26" ht="12.75" customHeight="1" x14ac:dyDescent="0.25">
      <c r="A991" s="28"/>
      <c r="B991" s="4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1:26" ht="12.75" customHeight="1" x14ac:dyDescent="0.25">
      <c r="A992" s="28"/>
      <c r="B992" s="4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1:26" ht="12.75" customHeight="1" x14ac:dyDescent="0.25">
      <c r="A993" s="28"/>
      <c r="B993" s="4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1:26" ht="12.75" customHeight="1" x14ac:dyDescent="0.25">
      <c r="A994" s="28"/>
      <c r="B994" s="4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1:26" ht="12.75" customHeight="1" x14ac:dyDescent="0.25">
      <c r="A995" s="28"/>
      <c r="B995" s="4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1:26" ht="12.75" customHeight="1" x14ac:dyDescent="0.25">
      <c r="A996" s="28"/>
      <c r="B996" s="4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1:26" ht="12.75" customHeight="1" x14ac:dyDescent="0.25">
      <c r="A997" s="28"/>
      <c r="B997" s="4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1:26" ht="12.75" customHeight="1" x14ac:dyDescent="0.25">
      <c r="A998" s="28"/>
      <c r="B998" s="4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spans="1:26" ht="12.75" customHeight="1" x14ac:dyDescent="0.25">
      <c r="A999" s="28"/>
      <c r="B999" s="4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spans="1:26" ht="12.75" customHeight="1" x14ac:dyDescent="0.25">
      <c r="A1000" s="28"/>
      <c r="B1000" s="4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  <row r="1001" spans="1:26" ht="12.75" customHeight="1" x14ac:dyDescent="0.25">
      <c r="A1001" s="28"/>
      <c r="B1001" s="4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</row>
  </sheetData>
  <mergeCells count="13">
    <mergeCell ref="A1:A6"/>
    <mergeCell ref="B1:J1"/>
    <mergeCell ref="B2:J2"/>
    <mergeCell ref="B3:J3"/>
    <mergeCell ref="B4:B6"/>
    <mergeCell ref="C4:C6"/>
    <mergeCell ref="G4:G6"/>
    <mergeCell ref="D4:F4"/>
    <mergeCell ref="H4:J4"/>
    <mergeCell ref="D5:F5"/>
    <mergeCell ref="H5:J5"/>
    <mergeCell ref="D6:F6"/>
    <mergeCell ref="H6:J6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AA1000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13.69921875" customWidth="1"/>
    <col min="2" max="2" width="17.5" customWidth="1"/>
    <col min="3" max="3" width="0.19921875" customWidth="1"/>
    <col min="4" max="4" width="29.8984375" customWidth="1"/>
    <col min="5" max="5" width="14.69921875" customWidth="1"/>
    <col min="6" max="6" width="9" customWidth="1"/>
    <col min="7" max="7" width="2.59765625" customWidth="1"/>
    <col min="8" max="8" width="27.69921875" customWidth="1"/>
    <col min="9" max="9" width="19.09765625" customWidth="1"/>
    <col min="10" max="10" width="10.59765625" customWidth="1"/>
    <col min="11" max="11" width="2.8984375" customWidth="1"/>
    <col min="12" max="12" width="8.59765625" customWidth="1"/>
    <col min="13" max="13" width="4.59765625" customWidth="1"/>
    <col min="14" max="14" width="8.8984375" hidden="1" customWidth="1"/>
    <col min="15" max="15" width="10.3984375" hidden="1" customWidth="1"/>
    <col min="16" max="16" width="8" hidden="1" customWidth="1"/>
    <col min="17" max="17" width="13.3984375" hidden="1" customWidth="1"/>
    <col min="18" max="19" width="7.59765625" customWidth="1"/>
    <col min="20" max="20" width="44.19921875" customWidth="1"/>
    <col min="21" max="21" width="8.59765625" customWidth="1"/>
    <col min="22" max="27" width="7.59765625" customWidth="1"/>
  </cols>
  <sheetData>
    <row r="1" spans="1:27" ht="27" customHeight="1" x14ac:dyDescent="0.25">
      <c r="A1" s="1" t="s">
        <v>0</v>
      </c>
      <c r="B1" s="1"/>
      <c r="C1" s="1"/>
      <c r="D1" s="1" t="e">
        <f>Donations</f>
        <v>#NAME?</v>
      </c>
      <c r="E1" s="1"/>
      <c r="F1" s="1"/>
      <c r="G1" s="1"/>
      <c r="H1" s="1"/>
      <c r="I1" s="1"/>
      <c r="J1" s="1"/>
      <c r="K1" s="1"/>
      <c r="L1" s="1"/>
      <c r="N1" s="137" t="s">
        <v>1</v>
      </c>
      <c r="O1" s="138"/>
      <c r="P1" s="138"/>
      <c r="Q1" s="138"/>
    </row>
    <row r="2" spans="1:27" ht="44.25" customHeight="1" x14ac:dyDescent="0.3">
      <c r="A2" s="2" t="s">
        <v>2</v>
      </c>
      <c r="B2" s="3" t="s">
        <v>3</v>
      </c>
      <c r="C2" s="3"/>
      <c r="D2" s="2"/>
      <c r="E2" s="2" t="s">
        <v>5</v>
      </c>
      <c r="F2" s="4" t="s">
        <v>6</v>
      </c>
      <c r="G2" s="3"/>
      <c r="H2" s="2" t="s">
        <v>7</v>
      </c>
      <c r="I2" s="2" t="s">
        <v>8</v>
      </c>
      <c r="J2" s="4" t="s">
        <v>9</v>
      </c>
      <c r="K2" s="3"/>
      <c r="L2" s="5" t="s">
        <v>10</v>
      </c>
      <c r="M2" s="6"/>
      <c r="N2" s="7" t="s">
        <v>11</v>
      </c>
      <c r="O2" s="7" t="s">
        <v>12</v>
      </c>
      <c r="P2" s="7" t="s">
        <v>13</v>
      </c>
      <c r="Q2" s="7" t="s">
        <v>14</v>
      </c>
      <c r="R2" s="8" t="s">
        <v>2</v>
      </c>
      <c r="S2" s="8"/>
      <c r="T2" s="8" t="s">
        <v>15</v>
      </c>
      <c r="U2" s="8"/>
      <c r="V2" s="8" t="s">
        <v>16</v>
      </c>
      <c r="W2" s="8"/>
      <c r="X2" s="8"/>
      <c r="Y2" s="8" t="s">
        <v>17</v>
      </c>
      <c r="Z2" s="8"/>
      <c r="AA2" s="8" t="s">
        <v>10</v>
      </c>
    </row>
    <row r="3" spans="1:27" ht="14.25" customHeight="1" x14ac:dyDescent="0.3">
      <c r="A3" s="36">
        <v>44593</v>
      </c>
      <c r="B3" s="10" t="s">
        <v>54</v>
      </c>
      <c r="C3" s="10"/>
      <c r="D3" s="11" t="s">
        <v>26</v>
      </c>
      <c r="E3" s="10"/>
      <c r="F3" s="10">
        <v>10</v>
      </c>
      <c r="H3" s="10"/>
      <c r="I3" s="10"/>
      <c r="J3" s="10"/>
      <c r="K3" s="14"/>
      <c r="L3" s="10">
        <v>12166.62</v>
      </c>
      <c r="N3" s="8"/>
      <c r="O3" s="8"/>
      <c r="R3" s="104">
        <v>44593</v>
      </c>
      <c r="S3" s="8"/>
      <c r="T3" s="10" t="s">
        <v>54</v>
      </c>
      <c r="U3" s="10"/>
      <c r="V3" s="10">
        <v>10</v>
      </c>
      <c r="W3" s="10"/>
      <c r="X3" s="8"/>
      <c r="Y3" s="10"/>
      <c r="Z3" s="8"/>
      <c r="AA3" s="10">
        <v>12166.62</v>
      </c>
    </row>
    <row r="4" spans="1:27" ht="14.25" customHeight="1" x14ac:dyDescent="0.3">
      <c r="A4" s="36">
        <v>44593</v>
      </c>
      <c r="B4" s="10" t="s">
        <v>134</v>
      </c>
      <c r="C4" s="10"/>
      <c r="D4" s="11"/>
      <c r="E4" s="10"/>
      <c r="F4" s="10"/>
      <c r="H4" s="10" t="s">
        <v>197</v>
      </c>
      <c r="I4" s="10"/>
      <c r="J4" s="10">
        <v>50</v>
      </c>
      <c r="K4" s="12"/>
      <c r="L4" s="10">
        <v>12116.62</v>
      </c>
      <c r="M4" s="15"/>
      <c r="N4" s="16"/>
      <c r="O4" s="17"/>
      <c r="R4" s="104">
        <v>44593</v>
      </c>
      <c r="S4" s="8"/>
      <c r="T4" s="10" t="s">
        <v>134</v>
      </c>
      <c r="U4" s="10"/>
      <c r="V4" s="10"/>
      <c r="W4" s="10"/>
      <c r="X4" s="8"/>
      <c r="Y4" s="10">
        <v>50</v>
      </c>
      <c r="Z4" s="8"/>
      <c r="AA4" s="10">
        <v>12116.62</v>
      </c>
    </row>
    <row r="5" spans="1:27" ht="14.25" customHeight="1" x14ac:dyDescent="0.3">
      <c r="A5" s="36">
        <v>44593</v>
      </c>
      <c r="B5" s="10" t="s">
        <v>135</v>
      </c>
      <c r="C5" s="10"/>
      <c r="D5" s="11" t="s">
        <v>26</v>
      </c>
      <c r="E5" s="10"/>
      <c r="F5" s="10">
        <v>50</v>
      </c>
      <c r="H5" s="10"/>
      <c r="I5" s="10"/>
      <c r="J5" s="10"/>
      <c r="K5" s="12"/>
      <c r="L5" s="10">
        <v>12166.62</v>
      </c>
      <c r="N5" s="18"/>
      <c r="O5" s="19"/>
      <c r="R5" s="104">
        <v>44593</v>
      </c>
      <c r="S5" s="8"/>
      <c r="T5" s="10" t="s">
        <v>135</v>
      </c>
      <c r="U5" s="10"/>
      <c r="V5" s="10">
        <v>50</v>
      </c>
      <c r="W5" s="10"/>
      <c r="X5" s="8"/>
      <c r="Y5" s="10"/>
      <c r="Z5" s="8"/>
      <c r="AA5" s="10">
        <v>12166.62</v>
      </c>
    </row>
    <row r="6" spans="1:27" ht="14.25" customHeight="1" x14ac:dyDescent="0.3">
      <c r="A6" s="36">
        <v>44594</v>
      </c>
      <c r="B6" s="10" t="s">
        <v>54</v>
      </c>
      <c r="C6" s="10"/>
      <c r="D6" s="11" t="s">
        <v>26</v>
      </c>
      <c r="F6" s="10">
        <v>19.170000000000002</v>
      </c>
      <c r="H6" s="10"/>
      <c r="I6" s="10"/>
      <c r="J6" s="10"/>
      <c r="K6" s="12"/>
      <c r="L6" s="10">
        <v>12185.79</v>
      </c>
      <c r="N6" s="18"/>
      <c r="O6" s="19"/>
      <c r="R6" s="104">
        <v>44594</v>
      </c>
      <c r="S6" s="8"/>
      <c r="T6" s="10" t="s">
        <v>54</v>
      </c>
      <c r="U6" s="10"/>
      <c r="V6" s="10">
        <v>19.170000000000002</v>
      </c>
      <c r="W6" s="10"/>
      <c r="X6" s="8"/>
      <c r="Y6" s="10"/>
      <c r="Z6" s="8"/>
      <c r="AA6" s="10">
        <v>12185.79</v>
      </c>
    </row>
    <row r="7" spans="1:27" ht="14.25" customHeight="1" x14ac:dyDescent="0.3">
      <c r="A7" s="36">
        <v>44600</v>
      </c>
      <c r="B7" s="10" t="s">
        <v>54</v>
      </c>
      <c r="C7" s="10"/>
      <c r="D7" s="11" t="s">
        <v>26</v>
      </c>
      <c r="F7" s="10">
        <v>9.4600000000000009</v>
      </c>
      <c r="H7" s="10"/>
      <c r="I7" s="10"/>
      <c r="J7" s="10"/>
      <c r="K7" s="12"/>
      <c r="L7" s="10">
        <v>12185.25</v>
      </c>
      <c r="N7" s="18"/>
      <c r="O7" s="19"/>
      <c r="R7" s="104">
        <v>44600</v>
      </c>
      <c r="S7" s="8"/>
      <c r="T7" s="10" t="s">
        <v>54</v>
      </c>
      <c r="U7" s="10"/>
      <c r="V7" s="10">
        <v>9.4600000000000009</v>
      </c>
      <c r="W7" s="10"/>
      <c r="X7" s="8"/>
      <c r="Y7" s="10"/>
      <c r="Z7" s="8"/>
      <c r="AA7" s="10">
        <v>12185.25</v>
      </c>
    </row>
    <row r="8" spans="1:27" ht="14.25" customHeight="1" x14ac:dyDescent="0.3">
      <c r="A8" s="36">
        <v>44601</v>
      </c>
      <c r="B8" s="10" t="s">
        <v>63</v>
      </c>
      <c r="C8" s="10"/>
      <c r="D8" s="11"/>
      <c r="E8" s="10"/>
      <c r="F8" s="10"/>
      <c r="H8" s="10" t="s">
        <v>197</v>
      </c>
      <c r="I8" s="10"/>
      <c r="J8" s="10">
        <v>56.84</v>
      </c>
      <c r="K8" s="12"/>
      <c r="L8" s="10">
        <v>12138.41</v>
      </c>
      <c r="N8" s="18"/>
      <c r="O8" s="19"/>
      <c r="R8" s="104">
        <v>44601</v>
      </c>
      <c r="S8" s="8"/>
      <c r="T8" s="10" t="s">
        <v>63</v>
      </c>
      <c r="U8" s="10"/>
      <c r="V8" s="10"/>
      <c r="W8" s="10"/>
      <c r="X8" s="8"/>
      <c r="Y8" s="10">
        <v>56.84</v>
      </c>
      <c r="Z8" s="8"/>
      <c r="AA8" s="10">
        <v>12138.41</v>
      </c>
    </row>
    <row r="9" spans="1:27" ht="14.25" customHeight="1" x14ac:dyDescent="0.3">
      <c r="A9" s="36">
        <v>44606</v>
      </c>
      <c r="B9" s="10" t="s">
        <v>54</v>
      </c>
      <c r="C9" s="10"/>
      <c r="D9" s="11" t="s">
        <v>26</v>
      </c>
      <c r="E9" s="10"/>
      <c r="F9" s="10">
        <v>10</v>
      </c>
      <c r="H9" s="10"/>
      <c r="I9" s="10"/>
      <c r="J9" s="10"/>
      <c r="K9" s="12"/>
      <c r="L9" s="10">
        <v>12148.41</v>
      </c>
      <c r="N9" s="18"/>
      <c r="O9" s="19"/>
      <c r="R9" s="104">
        <v>44606</v>
      </c>
      <c r="S9" s="8"/>
      <c r="T9" s="10" t="s">
        <v>54</v>
      </c>
      <c r="U9" s="10"/>
      <c r="V9" s="10">
        <v>10</v>
      </c>
      <c r="W9" s="10"/>
      <c r="X9" s="8"/>
      <c r="Y9" s="10"/>
      <c r="Z9" s="8"/>
      <c r="AA9" s="10">
        <v>12148.41</v>
      </c>
    </row>
    <row r="10" spans="1:27" ht="14.25" customHeight="1" x14ac:dyDescent="0.3">
      <c r="A10" s="36">
        <v>44608</v>
      </c>
      <c r="B10" s="10" t="s">
        <v>136</v>
      </c>
      <c r="C10" s="10"/>
      <c r="D10" s="11" t="s">
        <v>41</v>
      </c>
      <c r="E10" s="10"/>
      <c r="F10" s="10">
        <v>450</v>
      </c>
      <c r="H10" s="10"/>
      <c r="I10" s="10"/>
      <c r="J10" s="10"/>
      <c r="K10" s="12"/>
      <c r="L10" s="10">
        <v>12598.41</v>
      </c>
      <c r="N10" s="18"/>
      <c r="O10" s="19"/>
      <c r="R10" s="104">
        <v>44608</v>
      </c>
      <c r="S10" s="8"/>
      <c r="T10" s="10" t="s">
        <v>136</v>
      </c>
      <c r="U10" s="10"/>
      <c r="V10" s="10">
        <v>450</v>
      </c>
      <c r="W10" s="10"/>
      <c r="X10" s="8"/>
      <c r="Y10" s="10"/>
      <c r="Z10" s="8"/>
      <c r="AA10" s="10">
        <v>12598.41</v>
      </c>
    </row>
    <row r="11" spans="1:27" ht="14.25" customHeight="1" x14ac:dyDescent="0.3">
      <c r="A11" s="36">
        <v>44613</v>
      </c>
      <c r="B11" s="10" t="s">
        <v>53</v>
      </c>
      <c r="C11" s="10"/>
      <c r="D11" s="11"/>
      <c r="F11" s="10"/>
      <c r="H11" s="10" t="s">
        <v>197</v>
      </c>
      <c r="I11" s="10"/>
      <c r="J11" s="10">
        <v>600</v>
      </c>
      <c r="K11" s="12"/>
      <c r="L11" s="10">
        <v>11998.41</v>
      </c>
      <c r="N11" s="20"/>
      <c r="O11" s="19"/>
      <c r="R11" s="104">
        <v>44613</v>
      </c>
      <c r="S11" s="8"/>
      <c r="T11" s="10" t="s">
        <v>53</v>
      </c>
      <c r="U11" s="10"/>
      <c r="V11" s="10"/>
      <c r="W11" s="10"/>
      <c r="X11" s="8"/>
      <c r="Y11" s="10">
        <v>600</v>
      </c>
      <c r="Z11" s="8"/>
      <c r="AA11" s="10">
        <v>11998.41</v>
      </c>
    </row>
    <row r="12" spans="1:27" ht="14.25" customHeight="1" x14ac:dyDescent="0.3">
      <c r="A12" s="36">
        <v>44613</v>
      </c>
      <c r="B12" s="10" t="s">
        <v>137</v>
      </c>
      <c r="C12" s="10"/>
      <c r="D12" s="11"/>
      <c r="F12" s="10"/>
      <c r="H12" s="10" t="s">
        <v>197</v>
      </c>
      <c r="I12" s="10"/>
      <c r="J12" s="10">
        <v>15.6</v>
      </c>
      <c r="K12" s="12"/>
      <c r="L12" s="10">
        <v>11982.81</v>
      </c>
      <c r="N12" s="20"/>
      <c r="O12" s="19"/>
      <c r="R12" s="104">
        <v>44613</v>
      </c>
      <c r="S12" s="8"/>
      <c r="T12" s="10" t="s">
        <v>137</v>
      </c>
      <c r="U12" s="10"/>
      <c r="V12" s="10"/>
      <c r="W12" s="10"/>
      <c r="X12" s="8"/>
      <c r="Y12" s="10">
        <v>15.6</v>
      </c>
      <c r="Z12" s="8"/>
      <c r="AA12" s="10">
        <v>11982.81</v>
      </c>
    </row>
    <row r="13" spans="1:27" ht="14.25" customHeight="1" x14ac:dyDescent="0.3">
      <c r="A13" s="36">
        <v>44613</v>
      </c>
      <c r="B13" s="10" t="s">
        <v>51</v>
      </c>
      <c r="C13" s="10"/>
      <c r="D13" s="11"/>
      <c r="E13" s="10"/>
      <c r="F13" s="10"/>
      <c r="H13" s="10" t="s">
        <v>197</v>
      </c>
      <c r="I13" s="10"/>
      <c r="J13" s="10">
        <v>14.39</v>
      </c>
      <c r="K13" s="12"/>
      <c r="L13" s="10">
        <v>11968.42</v>
      </c>
      <c r="N13" s="20"/>
      <c r="O13" s="19"/>
      <c r="R13" s="104">
        <v>44613</v>
      </c>
      <c r="S13" s="8"/>
      <c r="T13" s="10" t="s">
        <v>51</v>
      </c>
      <c r="U13" s="10"/>
      <c r="V13" s="10"/>
      <c r="W13" s="10"/>
      <c r="X13" s="8"/>
      <c r="Y13" s="10">
        <v>14.39</v>
      </c>
      <c r="Z13" s="8"/>
      <c r="AA13" s="10">
        <v>11968.42</v>
      </c>
    </row>
    <row r="14" spans="1:27" ht="14.25" customHeight="1" x14ac:dyDescent="0.3">
      <c r="A14" s="36">
        <v>44613</v>
      </c>
      <c r="B14" s="10" t="s">
        <v>138</v>
      </c>
      <c r="C14" s="10"/>
      <c r="D14" s="11"/>
      <c r="F14" s="10"/>
      <c r="H14" s="10" t="s">
        <v>197</v>
      </c>
      <c r="I14" s="10"/>
      <c r="J14" s="10">
        <v>20</v>
      </c>
      <c r="K14" s="12"/>
      <c r="L14" s="10">
        <v>11948.42</v>
      </c>
      <c r="N14" s="20"/>
      <c r="O14" s="22"/>
      <c r="R14" s="104">
        <v>44613</v>
      </c>
      <c r="S14" s="8"/>
      <c r="T14" s="10" t="s">
        <v>138</v>
      </c>
      <c r="U14" s="10"/>
      <c r="V14" s="10"/>
      <c r="W14" s="10"/>
      <c r="X14" s="8"/>
      <c r="Y14" s="10">
        <v>20</v>
      </c>
      <c r="Z14" s="8"/>
      <c r="AA14" s="10">
        <v>11948.42</v>
      </c>
    </row>
    <row r="15" spans="1:27" ht="14.25" customHeight="1" x14ac:dyDescent="0.3">
      <c r="A15" s="36">
        <v>44613</v>
      </c>
      <c r="B15" s="10" t="s">
        <v>139</v>
      </c>
      <c r="C15" s="10"/>
      <c r="D15" s="11"/>
      <c r="F15" s="10"/>
      <c r="H15" s="10" t="s">
        <v>197</v>
      </c>
      <c r="I15" s="10"/>
      <c r="J15" s="10">
        <v>36.5</v>
      </c>
      <c r="K15" s="12"/>
      <c r="L15" s="10">
        <v>11911.92</v>
      </c>
      <c r="N15" s="18"/>
      <c r="O15" s="23"/>
      <c r="R15" s="104">
        <v>44613</v>
      </c>
      <c r="S15" s="8"/>
      <c r="T15" s="10" t="s">
        <v>139</v>
      </c>
      <c r="U15" s="10"/>
      <c r="V15" s="10"/>
      <c r="W15" s="10"/>
      <c r="X15" s="8"/>
      <c r="Y15" s="10">
        <v>36.5</v>
      </c>
      <c r="Z15" s="8"/>
      <c r="AA15" s="10">
        <v>11911.92</v>
      </c>
    </row>
    <row r="16" spans="1:27" ht="14.25" customHeight="1" x14ac:dyDescent="0.3">
      <c r="A16" s="36">
        <v>44615</v>
      </c>
      <c r="B16" s="10" t="s">
        <v>140</v>
      </c>
      <c r="C16" s="10"/>
      <c r="D16" s="11" t="s">
        <v>19</v>
      </c>
      <c r="F16" s="10">
        <v>21.61</v>
      </c>
      <c r="H16" s="10"/>
      <c r="I16" s="10"/>
      <c r="J16" s="10"/>
      <c r="K16" s="12"/>
      <c r="L16" s="10">
        <v>11933.53</v>
      </c>
      <c r="N16" s="24"/>
      <c r="O16" s="25"/>
      <c r="R16" s="104">
        <v>44615</v>
      </c>
      <c r="S16" s="8"/>
      <c r="T16" s="10" t="s">
        <v>140</v>
      </c>
      <c r="U16" s="10"/>
      <c r="V16" s="10">
        <v>21.61</v>
      </c>
      <c r="W16" s="10"/>
      <c r="X16" s="8"/>
      <c r="Y16" s="10"/>
      <c r="Z16" s="8"/>
      <c r="AA16" s="10">
        <v>11933.53</v>
      </c>
    </row>
    <row r="17" spans="1:27" ht="14.25" customHeight="1" x14ac:dyDescent="0.3">
      <c r="A17" s="36">
        <v>44615</v>
      </c>
      <c r="B17" s="10" t="s">
        <v>54</v>
      </c>
      <c r="C17" s="10"/>
      <c r="D17" s="11" t="s">
        <v>26</v>
      </c>
      <c r="F17" s="10">
        <v>48.3</v>
      </c>
      <c r="H17" s="10"/>
      <c r="I17" s="10"/>
      <c r="J17" s="10"/>
      <c r="K17" s="12"/>
      <c r="L17" s="10">
        <v>11981.83</v>
      </c>
      <c r="N17" s="26"/>
      <c r="O17" s="19"/>
      <c r="R17" s="104">
        <v>44615</v>
      </c>
      <c r="S17" s="8"/>
      <c r="T17" s="10" t="s">
        <v>54</v>
      </c>
      <c r="U17" s="10"/>
      <c r="V17" s="10">
        <v>48.3</v>
      </c>
      <c r="W17" s="10"/>
      <c r="X17" s="8"/>
      <c r="Y17" s="10"/>
      <c r="Z17" s="8"/>
      <c r="AA17" s="10">
        <v>11981.83</v>
      </c>
    </row>
    <row r="18" spans="1:27" ht="14.25" customHeight="1" x14ac:dyDescent="0.3">
      <c r="A18" s="36">
        <v>44620</v>
      </c>
      <c r="B18" s="10" t="s">
        <v>54</v>
      </c>
      <c r="C18" s="10"/>
      <c r="D18" s="11" t="s">
        <v>26</v>
      </c>
      <c r="F18" s="10">
        <v>50</v>
      </c>
      <c r="H18" s="10"/>
      <c r="I18" s="10"/>
      <c r="J18" s="10"/>
      <c r="K18" s="12"/>
      <c r="L18" s="10">
        <v>12031.83</v>
      </c>
      <c r="N18" s="25"/>
      <c r="O18" s="19"/>
      <c r="R18" s="104">
        <v>44620</v>
      </c>
      <c r="S18" s="8"/>
      <c r="T18" s="10" t="s">
        <v>54</v>
      </c>
      <c r="U18" s="10"/>
      <c r="V18" s="10">
        <v>50</v>
      </c>
      <c r="W18" s="10"/>
      <c r="X18" s="8"/>
      <c r="Y18" s="10"/>
      <c r="Z18" s="8"/>
      <c r="AA18" s="10">
        <v>12031.83</v>
      </c>
    </row>
    <row r="19" spans="1:27" ht="14.25" customHeight="1" x14ac:dyDescent="0.3">
      <c r="A19" s="36">
        <v>44620</v>
      </c>
      <c r="B19" s="10" t="s">
        <v>141</v>
      </c>
      <c r="C19" s="10"/>
      <c r="D19" s="11" t="s">
        <v>41</v>
      </c>
      <c r="F19" s="10">
        <v>500</v>
      </c>
      <c r="H19" s="10"/>
      <c r="I19" s="10"/>
      <c r="J19" s="10"/>
      <c r="K19" s="12"/>
      <c r="L19" s="10">
        <v>12531.83</v>
      </c>
      <c r="N19" s="18"/>
      <c r="O19" s="22"/>
      <c r="R19" s="104">
        <v>44620</v>
      </c>
      <c r="S19" s="8"/>
      <c r="T19" s="10" t="s">
        <v>141</v>
      </c>
      <c r="U19" s="10"/>
      <c r="V19" s="10">
        <v>500</v>
      </c>
      <c r="W19" s="10"/>
      <c r="X19" s="8"/>
      <c r="Y19" s="10"/>
      <c r="Z19" s="8"/>
      <c r="AA19" s="10">
        <v>12531.83</v>
      </c>
    </row>
    <row r="20" spans="1:27" ht="14.25" customHeight="1" x14ac:dyDescent="0.3">
      <c r="A20" s="36">
        <v>44621</v>
      </c>
      <c r="B20" s="10" t="s">
        <v>54</v>
      </c>
      <c r="C20" s="10"/>
      <c r="D20" s="11" t="s">
        <v>26</v>
      </c>
      <c r="F20" s="10">
        <v>10</v>
      </c>
      <c r="H20" s="10"/>
      <c r="I20" s="10"/>
      <c r="J20" s="10"/>
      <c r="K20" s="12"/>
      <c r="L20" s="10">
        <v>12541.83</v>
      </c>
      <c r="N20" s="18"/>
      <c r="O20" s="27"/>
      <c r="R20" s="104">
        <v>44621</v>
      </c>
      <c r="S20" s="8"/>
      <c r="T20" s="10" t="s">
        <v>54</v>
      </c>
      <c r="U20" s="10"/>
      <c r="V20" s="10">
        <v>10</v>
      </c>
      <c r="W20" s="10"/>
      <c r="X20" s="8"/>
      <c r="Y20" s="10"/>
      <c r="Z20" s="8"/>
      <c r="AA20" s="10">
        <v>12541.83</v>
      </c>
    </row>
    <row r="21" spans="1:27" ht="14.25" customHeight="1" x14ac:dyDescent="0.3">
      <c r="A21" s="36">
        <v>44624</v>
      </c>
      <c r="B21" s="10" t="s">
        <v>63</v>
      </c>
      <c r="C21" s="10"/>
      <c r="D21" s="11"/>
      <c r="F21" s="10"/>
      <c r="H21" s="10" t="s">
        <v>197</v>
      </c>
      <c r="I21" s="10"/>
      <c r="J21" s="10">
        <v>41.89</v>
      </c>
      <c r="K21" s="12"/>
      <c r="L21" s="10">
        <v>12499.94</v>
      </c>
      <c r="N21" s="24"/>
      <c r="O21" s="22"/>
      <c r="R21" s="104">
        <v>44624</v>
      </c>
      <c r="S21" s="8"/>
      <c r="T21" s="10" t="s">
        <v>63</v>
      </c>
      <c r="U21" s="10"/>
      <c r="V21" s="10"/>
      <c r="W21" s="10"/>
      <c r="X21" s="8"/>
      <c r="Y21" s="10">
        <v>41.89</v>
      </c>
      <c r="Z21" s="8"/>
      <c r="AA21" s="10">
        <v>12499.94</v>
      </c>
    </row>
    <row r="22" spans="1:27" ht="14.25" customHeight="1" x14ac:dyDescent="0.3">
      <c r="A22" s="36">
        <v>44628</v>
      </c>
      <c r="B22" s="10" t="s">
        <v>142</v>
      </c>
      <c r="C22" s="10"/>
      <c r="D22" s="11"/>
      <c r="E22" s="8"/>
      <c r="F22" s="10"/>
      <c r="H22" s="10" t="s">
        <v>197</v>
      </c>
      <c r="I22" s="10"/>
      <c r="J22" s="10">
        <v>714</v>
      </c>
      <c r="K22" s="12"/>
      <c r="L22" s="10">
        <v>11785.94</v>
      </c>
      <c r="N22" s="28"/>
      <c r="O22" s="8"/>
      <c r="R22" s="104">
        <v>44628</v>
      </c>
      <c r="S22" s="8"/>
      <c r="T22" s="10" t="s">
        <v>142</v>
      </c>
      <c r="U22" s="10"/>
      <c r="V22" s="10"/>
      <c r="W22" s="10"/>
      <c r="X22" s="8"/>
      <c r="Y22" s="10">
        <v>714</v>
      </c>
      <c r="Z22" s="8"/>
      <c r="AA22" s="10">
        <v>11785.94</v>
      </c>
    </row>
    <row r="23" spans="1:27" ht="14.25" customHeight="1" x14ac:dyDescent="0.3">
      <c r="A23" s="36">
        <v>44634</v>
      </c>
      <c r="B23" s="10" t="s">
        <v>54</v>
      </c>
      <c r="C23" s="10"/>
      <c r="D23" s="11" t="s">
        <v>26</v>
      </c>
      <c r="F23" s="10">
        <v>10</v>
      </c>
      <c r="H23" s="10"/>
      <c r="I23" s="10"/>
      <c r="J23" s="10"/>
      <c r="K23" s="12"/>
      <c r="L23" s="10">
        <v>11795.94</v>
      </c>
      <c r="N23" s="29"/>
      <c r="O23" s="8"/>
      <c r="R23" s="104">
        <v>44634</v>
      </c>
      <c r="S23" s="8"/>
      <c r="T23" s="10" t="s">
        <v>54</v>
      </c>
      <c r="U23" s="10"/>
      <c r="V23" s="10">
        <v>10</v>
      </c>
      <c r="W23" s="10"/>
      <c r="X23" s="8"/>
      <c r="Y23" s="10"/>
      <c r="Z23" s="8"/>
      <c r="AA23" s="10">
        <v>11795.94</v>
      </c>
    </row>
    <row r="24" spans="1:27" ht="14.25" customHeight="1" x14ac:dyDescent="0.3">
      <c r="A24" s="36">
        <v>44641</v>
      </c>
      <c r="B24" s="10" t="s">
        <v>53</v>
      </c>
      <c r="C24" s="10"/>
      <c r="D24" s="11"/>
      <c r="F24" s="10"/>
      <c r="H24" s="10" t="s">
        <v>197</v>
      </c>
      <c r="I24" s="10"/>
      <c r="J24" s="10">
        <v>600</v>
      </c>
      <c r="K24" s="12"/>
      <c r="L24" s="10">
        <v>11195.94</v>
      </c>
      <c r="N24" s="28"/>
      <c r="O24" s="8"/>
      <c r="R24" s="104">
        <v>44641</v>
      </c>
      <c r="S24" s="8"/>
      <c r="T24" s="10" t="s">
        <v>53</v>
      </c>
      <c r="U24" s="10"/>
      <c r="V24" s="10"/>
      <c r="W24" s="10"/>
      <c r="X24" s="8"/>
      <c r="Y24" s="10">
        <v>600</v>
      </c>
      <c r="Z24" s="8"/>
      <c r="AA24" s="10">
        <v>11195.94</v>
      </c>
    </row>
    <row r="25" spans="1:27" ht="14.25" customHeight="1" x14ac:dyDescent="0.3">
      <c r="A25" s="36">
        <v>44641</v>
      </c>
      <c r="B25" s="10" t="s">
        <v>138</v>
      </c>
      <c r="C25" s="10"/>
      <c r="D25" s="11"/>
      <c r="E25" s="8"/>
      <c r="F25" s="10"/>
      <c r="H25" s="10" t="s">
        <v>197</v>
      </c>
      <c r="I25" s="10"/>
      <c r="J25" s="10">
        <v>20</v>
      </c>
      <c r="K25" s="12"/>
      <c r="L25" s="10">
        <v>11175.94</v>
      </c>
      <c r="N25" s="30"/>
      <c r="O25" s="8"/>
      <c r="R25" s="104">
        <v>44641</v>
      </c>
      <c r="S25" s="8"/>
      <c r="T25" s="10" t="s">
        <v>138</v>
      </c>
      <c r="U25" s="10"/>
      <c r="V25" s="10"/>
      <c r="W25" s="10"/>
      <c r="X25" s="8"/>
      <c r="Y25" s="10">
        <v>20</v>
      </c>
      <c r="Z25" s="8"/>
      <c r="AA25" s="10">
        <v>11175.94</v>
      </c>
    </row>
    <row r="26" spans="1:27" ht="14.25" customHeight="1" x14ac:dyDescent="0.3">
      <c r="A26" s="36">
        <v>44641</v>
      </c>
      <c r="B26" s="10" t="s">
        <v>138</v>
      </c>
      <c r="C26" s="10"/>
      <c r="D26" s="11"/>
      <c r="E26" s="8"/>
      <c r="F26" s="10"/>
      <c r="H26" s="10" t="s">
        <v>197</v>
      </c>
      <c r="I26" s="10"/>
      <c r="J26" s="10">
        <v>36.5</v>
      </c>
      <c r="K26" s="12"/>
      <c r="L26" s="10">
        <v>11139.44</v>
      </c>
      <c r="N26" s="30"/>
      <c r="O26" s="8"/>
      <c r="R26" s="104">
        <v>44641</v>
      </c>
      <c r="S26" s="8"/>
      <c r="T26" s="10" t="s">
        <v>138</v>
      </c>
      <c r="U26" s="10"/>
      <c r="V26" s="10"/>
      <c r="W26" s="10"/>
      <c r="X26" s="8"/>
      <c r="Y26" s="10">
        <v>36.5</v>
      </c>
      <c r="Z26" s="8"/>
      <c r="AA26" s="10">
        <v>11139.44</v>
      </c>
    </row>
    <row r="27" spans="1:27" ht="14.25" customHeight="1" x14ac:dyDescent="0.3">
      <c r="A27" s="36">
        <v>44642</v>
      </c>
      <c r="B27" s="10" t="s">
        <v>54</v>
      </c>
      <c r="C27" s="10"/>
      <c r="D27" s="11" t="s">
        <v>26</v>
      </c>
      <c r="F27" s="10">
        <v>38.590000000000003</v>
      </c>
      <c r="H27" s="31"/>
      <c r="I27" s="31"/>
      <c r="J27" s="10"/>
      <c r="K27" s="12"/>
      <c r="L27" s="10">
        <v>11178.03</v>
      </c>
      <c r="N27" s="32"/>
      <c r="O27" s="8"/>
      <c r="R27" s="104">
        <v>44642</v>
      </c>
      <c r="S27" s="8"/>
      <c r="T27" s="10" t="s">
        <v>54</v>
      </c>
      <c r="U27" s="10"/>
      <c r="V27" s="10">
        <v>38.590000000000003</v>
      </c>
      <c r="W27" s="10"/>
      <c r="X27" s="8"/>
      <c r="Y27" s="10"/>
      <c r="Z27" s="8"/>
      <c r="AA27" s="10">
        <v>11178.03</v>
      </c>
    </row>
    <row r="28" spans="1:27" ht="14.25" customHeight="1" x14ac:dyDescent="0.3">
      <c r="A28" s="36">
        <v>44642</v>
      </c>
      <c r="B28" s="10" t="s">
        <v>143</v>
      </c>
      <c r="C28" s="10"/>
      <c r="D28" s="11" t="s">
        <v>41</v>
      </c>
      <c r="E28" s="33"/>
      <c r="F28" s="10">
        <v>5000</v>
      </c>
      <c r="H28" s="10"/>
      <c r="I28" s="10"/>
      <c r="J28" s="10"/>
      <c r="K28" s="12"/>
      <c r="L28" s="10">
        <v>16178.03</v>
      </c>
      <c r="N28" s="35"/>
      <c r="O28" s="8"/>
      <c r="R28" s="104">
        <v>44642</v>
      </c>
      <c r="S28" s="8"/>
      <c r="T28" s="10" t="s">
        <v>144</v>
      </c>
      <c r="U28" s="10"/>
      <c r="V28" s="10">
        <v>5000</v>
      </c>
      <c r="W28" s="10"/>
      <c r="X28" s="8"/>
      <c r="Y28" s="10"/>
      <c r="Z28" s="8"/>
      <c r="AA28" s="10">
        <v>16178.03</v>
      </c>
    </row>
    <row r="29" spans="1:27" ht="14.25" customHeight="1" x14ac:dyDescent="0.3">
      <c r="A29" s="36">
        <v>44642</v>
      </c>
      <c r="B29" s="10" t="s">
        <v>145</v>
      </c>
      <c r="C29" s="10"/>
      <c r="D29" s="11"/>
      <c r="E29" s="8"/>
      <c r="F29" s="10"/>
      <c r="H29" s="10" t="s">
        <v>197</v>
      </c>
      <c r="I29" s="10"/>
      <c r="J29" s="10">
        <v>360</v>
      </c>
      <c r="K29" s="12"/>
      <c r="L29" s="10">
        <v>15818.03</v>
      </c>
      <c r="N29" s="24"/>
      <c r="O29" s="8"/>
      <c r="R29" s="104">
        <v>44642</v>
      </c>
      <c r="S29" s="8"/>
      <c r="T29" s="10" t="s">
        <v>146</v>
      </c>
      <c r="U29" s="10"/>
      <c r="V29" s="10"/>
      <c r="W29" s="10"/>
      <c r="X29" s="8"/>
      <c r="Y29" s="10">
        <v>360</v>
      </c>
      <c r="Z29" s="8"/>
      <c r="AA29" s="10">
        <v>15818.03</v>
      </c>
    </row>
    <row r="30" spans="1:27" ht="14.25" customHeight="1" x14ac:dyDescent="0.3">
      <c r="A30" s="36">
        <v>44643</v>
      </c>
      <c r="B30" s="10" t="s">
        <v>54</v>
      </c>
      <c r="C30" s="10"/>
      <c r="D30" s="11" t="s">
        <v>26</v>
      </c>
      <c r="E30" s="8"/>
      <c r="F30" s="10">
        <v>38.590000000000003</v>
      </c>
      <c r="H30" s="10"/>
      <c r="I30" s="10"/>
      <c r="J30" s="10"/>
      <c r="K30" s="12"/>
      <c r="L30" s="10">
        <v>15856.62</v>
      </c>
      <c r="N30" s="8"/>
      <c r="O30" s="8"/>
      <c r="R30" s="104">
        <v>44643</v>
      </c>
      <c r="S30" s="8"/>
      <c r="T30" s="10" t="s">
        <v>54</v>
      </c>
      <c r="U30" s="10"/>
      <c r="V30" s="10">
        <v>38.590000000000003</v>
      </c>
      <c r="W30" s="10"/>
      <c r="X30" s="8"/>
      <c r="Y30" s="10"/>
      <c r="Z30" s="8"/>
      <c r="AA30" s="10">
        <v>15856.62</v>
      </c>
    </row>
    <row r="31" spans="1:27" ht="14.25" customHeight="1" x14ac:dyDescent="0.3">
      <c r="A31" s="10" t="s">
        <v>147</v>
      </c>
      <c r="B31" s="10" t="s">
        <v>148</v>
      </c>
      <c r="C31" s="10"/>
      <c r="D31" s="11"/>
      <c r="E31" s="8"/>
      <c r="F31" s="10"/>
      <c r="H31" s="10" t="s">
        <v>197</v>
      </c>
      <c r="I31" s="10"/>
      <c r="J31" s="10">
        <v>150</v>
      </c>
      <c r="K31" s="12"/>
      <c r="L31" s="10">
        <v>15706.62</v>
      </c>
      <c r="N31" s="8"/>
      <c r="O31" s="8"/>
      <c r="R31" s="104" t="s">
        <v>147</v>
      </c>
      <c r="S31" s="8"/>
      <c r="T31" s="10" t="s">
        <v>148</v>
      </c>
      <c r="U31" s="10"/>
      <c r="V31" s="10"/>
      <c r="W31" s="10"/>
      <c r="X31" s="8"/>
      <c r="Y31" s="10">
        <v>150</v>
      </c>
      <c r="Z31" s="8"/>
      <c r="AA31" s="10">
        <v>15706.62</v>
      </c>
    </row>
    <row r="32" spans="1:27" ht="14.25" customHeight="1" x14ac:dyDescent="0.3">
      <c r="A32" s="36">
        <v>44648</v>
      </c>
      <c r="B32" s="10" t="s">
        <v>54</v>
      </c>
      <c r="C32" s="10"/>
      <c r="D32" s="11" t="s">
        <v>26</v>
      </c>
      <c r="F32" s="10">
        <v>50</v>
      </c>
      <c r="H32" s="10"/>
      <c r="I32" s="10"/>
      <c r="J32" s="10"/>
      <c r="K32" s="12"/>
      <c r="L32" s="10">
        <v>15756.62</v>
      </c>
      <c r="N32" s="8"/>
      <c r="O32" s="8"/>
      <c r="R32" s="104">
        <v>44648</v>
      </c>
      <c r="S32" s="8"/>
      <c r="T32" s="10" t="s">
        <v>54</v>
      </c>
      <c r="U32" s="10"/>
      <c r="V32" s="10">
        <v>50</v>
      </c>
      <c r="W32" s="10"/>
      <c r="X32" s="8"/>
      <c r="Y32" s="10"/>
      <c r="Z32" s="8"/>
      <c r="AA32" s="10">
        <v>15756.62</v>
      </c>
    </row>
    <row r="33" spans="1:27" ht="14.25" customHeight="1" x14ac:dyDescent="0.3">
      <c r="A33" s="36">
        <v>44652</v>
      </c>
      <c r="B33" s="10" t="s">
        <v>54</v>
      </c>
      <c r="C33" s="10"/>
      <c r="D33" s="11" t="s">
        <v>26</v>
      </c>
      <c r="E33" s="8"/>
      <c r="F33" s="10">
        <v>10</v>
      </c>
      <c r="H33" s="10"/>
      <c r="I33" s="10"/>
      <c r="J33" s="10"/>
      <c r="K33" s="12"/>
      <c r="L33" s="10">
        <v>15766.62</v>
      </c>
      <c r="R33" s="104">
        <v>44652</v>
      </c>
      <c r="S33" s="8"/>
      <c r="T33" s="10" t="s">
        <v>54</v>
      </c>
      <c r="U33" s="10"/>
      <c r="V33" s="10">
        <v>10</v>
      </c>
      <c r="W33" s="10"/>
      <c r="X33" s="8"/>
      <c r="Y33" s="10"/>
      <c r="Z33" s="8"/>
      <c r="AA33" s="10">
        <v>15766.62</v>
      </c>
    </row>
    <row r="34" spans="1:27" ht="14.25" customHeight="1" x14ac:dyDescent="0.3">
      <c r="A34" s="36">
        <v>44652</v>
      </c>
      <c r="B34" s="10" t="s">
        <v>149</v>
      </c>
      <c r="C34" s="10"/>
      <c r="D34" s="11"/>
      <c r="E34" s="8"/>
      <c r="F34" s="10"/>
      <c r="H34" s="10" t="s">
        <v>197</v>
      </c>
      <c r="I34" s="10"/>
      <c r="J34" s="10">
        <v>48</v>
      </c>
      <c r="K34" s="12"/>
      <c r="L34" s="10">
        <v>15718.62</v>
      </c>
      <c r="R34" s="104">
        <v>44652</v>
      </c>
      <c r="S34" s="8"/>
      <c r="T34" s="10" t="s">
        <v>149</v>
      </c>
      <c r="U34" s="10"/>
      <c r="V34" s="10"/>
      <c r="W34" s="10"/>
      <c r="X34" s="8"/>
      <c r="Y34" s="10">
        <v>48</v>
      </c>
      <c r="Z34" s="8"/>
      <c r="AA34" s="10">
        <v>15718.62</v>
      </c>
    </row>
    <row r="35" spans="1:27" ht="14.25" customHeight="1" x14ac:dyDescent="0.3">
      <c r="A35" s="36">
        <v>44656</v>
      </c>
      <c r="B35" s="10" t="s">
        <v>63</v>
      </c>
      <c r="C35" s="10"/>
      <c r="D35" s="11"/>
      <c r="F35" s="10"/>
      <c r="H35" s="10" t="s">
        <v>197</v>
      </c>
      <c r="I35" s="10"/>
      <c r="J35" s="10">
        <v>41.89</v>
      </c>
      <c r="K35" s="12"/>
      <c r="L35" s="10">
        <v>15676.73</v>
      </c>
      <c r="R35" s="104">
        <v>44656</v>
      </c>
      <c r="S35" s="8"/>
      <c r="T35" s="10" t="s">
        <v>63</v>
      </c>
      <c r="U35" s="10"/>
      <c r="V35" s="10"/>
      <c r="W35" s="10"/>
      <c r="X35" s="8"/>
      <c r="Y35" s="10">
        <v>41.89</v>
      </c>
      <c r="Z35" s="8"/>
      <c r="AA35" s="10">
        <v>15676.73</v>
      </c>
    </row>
    <row r="36" spans="1:27" ht="14.25" customHeight="1" x14ac:dyDescent="0.3">
      <c r="A36" s="36">
        <v>44658</v>
      </c>
      <c r="B36" s="10" t="s">
        <v>150</v>
      </c>
      <c r="C36" s="10"/>
      <c r="D36" s="11"/>
      <c r="F36" s="10"/>
      <c r="H36" s="10" t="s">
        <v>197</v>
      </c>
      <c r="I36" s="10"/>
      <c r="J36" s="10">
        <v>78.209999999999994</v>
      </c>
      <c r="K36" s="12"/>
      <c r="L36" s="10">
        <v>15598.52</v>
      </c>
      <c r="R36" s="104">
        <v>44658</v>
      </c>
      <c r="S36" s="8"/>
      <c r="T36" s="10" t="s">
        <v>150</v>
      </c>
      <c r="U36" s="10"/>
      <c r="V36" s="10"/>
      <c r="W36" s="10"/>
      <c r="X36" s="8"/>
      <c r="Y36" s="10">
        <v>78.209999999999994</v>
      </c>
      <c r="Z36" s="8"/>
      <c r="AA36" s="10">
        <v>15598.52</v>
      </c>
    </row>
    <row r="37" spans="1:27" ht="14.25" customHeight="1" x14ac:dyDescent="0.3">
      <c r="A37" s="36">
        <v>44663</v>
      </c>
      <c r="B37" s="10" t="s">
        <v>54</v>
      </c>
      <c r="C37" s="10"/>
      <c r="D37" s="11" t="s">
        <v>26</v>
      </c>
      <c r="E37" s="8"/>
      <c r="F37" s="10">
        <v>10</v>
      </c>
      <c r="H37" s="10"/>
      <c r="I37" s="10"/>
      <c r="J37" s="10"/>
      <c r="K37" s="12"/>
      <c r="L37" s="10">
        <v>15608.52</v>
      </c>
      <c r="R37" s="104">
        <v>44663</v>
      </c>
      <c r="S37" s="8"/>
      <c r="T37" s="10" t="s">
        <v>54</v>
      </c>
      <c r="U37" s="10"/>
      <c r="V37" s="10">
        <v>10</v>
      </c>
      <c r="W37" s="10"/>
      <c r="X37" s="8"/>
      <c r="Y37" s="10"/>
      <c r="Z37" s="8"/>
      <c r="AA37" s="10">
        <v>15608.52</v>
      </c>
    </row>
    <row r="38" spans="1:27" ht="14.25" customHeight="1" x14ac:dyDescent="0.3">
      <c r="A38" s="36">
        <v>44671</v>
      </c>
      <c r="B38" s="10" t="s">
        <v>53</v>
      </c>
      <c r="C38" s="10"/>
      <c r="D38" s="11"/>
      <c r="E38" s="8"/>
      <c r="F38" s="10"/>
      <c r="H38" s="10" t="s">
        <v>197</v>
      </c>
      <c r="I38" s="10"/>
      <c r="J38" s="10">
        <v>1000</v>
      </c>
      <c r="K38" s="12"/>
      <c r="L38" s="10">
        <v>14608.52</v>
      </c>
      <c r="R38" s="104">
        <v>44671</v>
      </c>
      <c r="S38" s="8"/>
      <c r="T38" s="10" t="s">
        <v>53</v>
      </c>
      <c r="U38" s="10"/>
      <c r="V38" s="10"/>
      <c r="W38" s="10"/>
      <c r="X38" s="8"/>
      <c r="Y38" s="10">
        <v>1000</v>
      </c>
      <c r="Z38" s="8"/>
      <c r="AA38" s="10">
        <v>14608.52</v>
      </c>
    </row>
    <row r="39" spans="1:27" ht="14.25" customHeight="1" x14ac:dyDescent="0.3">
      <c r="A39" s="36">
        <v>44672</v>
      </c>
      <c r="B39" s="10" t="s">
        <v>139</v>
      </c>
      <c r="C39" s="10"/>
      <c r="D39" s="11"/>
      <c r="E39" s="8"/>
      <c r="F39" s="10"/>
      <c r="H39" s="10" t="s">
        <v>197</v>
      </c>
      <c r="I39" s="10"/>
      <c r="J39" s="10">
        <v>22.34</v>
      </c>
      <c r="K39" s="12"/>
      <c r="L39" s="10">
        <v>14586.18</v>
      </c>
      <c r="R39" s="104">
        <v>44672</v>
      </c>
      <c r="S39" s="8"/>
      <c r="T39" s="10" t="s">
        <v>139</v>
      </c>
      <c r="U39" s="10"/>
      <c r="V39" s="10"/>
      <c r="W39" s="10"/>
      <c r="X39" s="8"/>
      <c r="Y39" s="10">
        <v>22.34</v>
      </c>
      <c r="Z39" s="8"/>
      <c r="AA39" s="10">
        <v>14586.18</v>
      </c>
    </row>
    <row r="40" spans="1:27" ht="14.25" customHeight="1" x14ac:dyDescent="0.3">
      <c r="A40" s="36">
        <v>44672</v>
      </c>
      <c r="B40" s="10" t="s">
        <v>139</v>
      </c>
      <c r="C40" s="10"/>
      <c r="D40" s="11"/>
      <c r="F40" s="10"/>
      <c r="H40" s="10" t="s">
        <v>197</v>
      </c>
      <c r="I40" s="10"/>
      <c r="J40" s="10">
        <v>36.5</v>
      </c>
      <c r="K40" s="12"/>
      <c r="L40" s="10">
        <v>14549.68</v>
      </c>
      <c r="R40" s="104">
        <v>44672</v>
      </c>
      <c r="S40" s="8"/>
      <c r="T40" s="10" t="s">
        <v>139</v>
      </c>
      <c r="U40" s="10"/>
      <c r="V40" s="10"/>
      <c r="W40" s="10"/>
      <c r="X40" s="8"/>
      <c r="Y40" s="10">
        <v>36.5</v>
      </c>
      <c r="Z40" s="8"/>
      <c r="AA40" s="10">
        <v>14549.68</v>
      </c>
    </row>
    <row r="41" spans="1:27" ht="14.25" customHeight="1" x14ac:dyDescent="0.3">
      <c r="A41" s="36">
        <v>44677</v>
      </c>
      <c r="B41" s="10" t="s">
        <v>54</v>
      </c>
      <c r="C41" s="10"/>
      <c r="D41" s="11" t="s">
        <v>26</v>
      </c>
      <c r="F41" s="10">
        <v>50</v>
      </c>
      <c r="H41" s="10"/>
      <c r="I41" s="10"/>
      <c r="J41" s="10"/>
      <c r="K41" s="12"/>
      <c r="L41" s="10">
        <v>14599.68</v>
      </c>
      <c r="R41" s="104">
        <v>44677</v>
      </c>
      <c r="S41" s="8"/>
      <c r="T41" s="10" t="s">
        <v>54</v>
      </c>
      <c r="U41" s="10"/>
      <c r="V41" s="10">
        <v>50</v>
      </c>
      <c r="W41" s="10"/>
      <c r="X41" s="8"/>
      <c r="Y41" s="10"/>
      <c r="Z41" s="8"/>
      <c r="AA41" s="10">
        <v>14599.68</v>
      </c>
    </row>
    <row r="42" spans="1:27" ht="14.25" customHeight="1" x14ac:dyDescent="0.3">
      <c r="A42" s="36">
        <v>44678</v>
      </c>
      <c r="B42" s="10" t="s">
        <v>151</v>
      </c>
      <c r="C42" s="10"/>
      <c r="D42" s="11"/>
      <c r="E42" s="8"/>
      <c r="F42" s="10"/>
      <c r="H42" s="10" t="s">
        <v>197</v>
      </c>
      <c r="I42" s="10"/>
      <c r="J42" s="10">
        <v>200</v>
      </c>
      <c r="K42" s="12"/>
      <c r="L42" s="10">
        <v>14399.68</v>
      </c>
      <c r="M42" s="36"/>
      <c r="R42" s="104">
        <v>44678</v>
      </c>
      <c r="S42" s="8"/>
      <c r="T42" s="10" t="s">
        <v>151</v>
      </c>
      <c r="U42" s="10"/>
      <c r="V42" s="10"/>
      <c r="W42" s="10"/>
      <c r="X42" s="8"/>
      <c r="Y42" s="10">
        <v>200</v>
      </c>
      <c r="Z42" s="8"/>
      <c r="AA42" s="10">
        <v>14399.68</v>
      </c>
    </row>
    <row r="43" spans="1:27" ht="14.25" customHeight="1" x14ac:dyDescent="0.3">
      <c r="A43" s="36">
        <v>44684</v>
      </c>
      <c r="B43" s="10" t="s">
        <v>54</v>
      </c>
      <c r="C43" s="10"/>
      <c r="D43" s="11" t="s">
        <v>26</v>
      </c>
      <c r="F43" s="10">
        <v>10</v>
      </c>
      <c r="H43" s="10"/>
      <c r="I43" s="10"/>
      <c r="J43" s="10"/>
      <c r="K43" s="12"/>
      <c r="L43" s="10">
        <v>14409.68</v>
      </c>
      <c r="R43" s="104">
        <v>44684</v>
      </c>
      <c r="S43" s="8"/>
      <c r="T43" s="10" t="s">
        <v>54</v>
      </c>
      <c r="U43" s="10"/>
      <c r="V43" s="10">
        <v>10</v>
      </c>
      <c r="W43" s="10"/>
      <c r="X43" s="8"/>
      <c r="Y43" s="10"/>
      <c r="Z43" s="8"/>
      <c r="AA43" s="10">
        <v>14409.68</v>
      </c>
    </row>
    <row r="44" spans="1:27" ht="14.25" customHeight="1" x14ac:dyDescent="0.3">
      <c r="A44" s="36">
        <v>44684</v>
      </c>
      <c r="B44" s="10" t="s">
        <v>152</v>
      </c>
      <c r="C44" s="10"/>
      <c r="D44" s="11"/>
      <c r="E44" s="8"/>
      <c r="F44" s="10"/>
      <c r="H44" s="10" t="s">
        <v>197</v>
      </c>
      <c r="I44" s="10"/>
      <c r="J44" s="10">
        <v>60</v>
      </c>
      <c r="K44" s="12"/>
      <c r="L44" s="10">
        <v>14349.68</v>
      </c>
      <c r="R44" s="104">
        <v>44684</v>
      </c>
      <c r="S44" s="8"/>
      <c r="T44" s="10" t="s">
        <v>152</v>
      </c>
      <c r="U44" s="10"/>
      <c r="V44" s="10"/>
      <c r="W44" s="10"/>
      <c r="X44" s="8"/>
      <c r="Y44" s="10">
        <v>60</v>
      </c>
      <c r="Z44" s="8"/>
      <c r="AA44" s="10">
        <v>14349.68</v>
      </c>
    </row>
    <row r="45" spans="1:27" ht="14.25" customHeight="1" x14ac:dyDescent="0.3">
      <c r="A45" s="36">
        <v>44686</v>
      </c>
      <c r="B45" s="10" t="s">
        <v>63</v>
      </c>
      <c r="C45" s="10"/>
      <c r="D45" s="11"/>
      <c r="E45" s="37"/>
      <c r="F45" s="10"/>
      <c r="H45" s="10" t="s">
        <v>197</v>
      </c>
      <c r="I45" s="10"/>
      <c r="J45" s="10">
        <v>41.89</v>
      </c>
      <c r="K45" s="12"/>
      <c r="L45" s="10">
        <v>14307.7</v>
      </c>
      <c r="R45" s="104">
        <v>44686</v>
      </c>
      <c r="S45" s="8"/>
      <c r="T45" s="10" t="s">
        <v>63</v>
      </c>
      <c r="U45" s="10"/>
      <c r="V45" s="10"/>
      <c r="W45" s="10"/>
      <c r="X45" s="8"/>
      <c r="Y45" s="10">
        <v>41.89</v>
      </c>
      <c r="Z45" s="8"/>
      <c r="AA45" s="10">
        <v>14307.7</v>
      </c>
    </row>
    <row r="46" spans="1:27" ht="14.25" customHeight="1" x14ac:dyDescent="0.3">
      <c r="A46" s="36">
        <v>44687</v>
      </c>
      <c r="B46" s="10" t="s">
        <v>149</v>
      </c>
      <c r="C46" s="10"/>
      <c r="D46" s="11" t="s">
        <v>19</v>
      </c>
      <c r="E46" s="8"/>
      <c r="F46" s="10">
        <v>1252.5</v>
      </c>
      <c r="H46" s="10"/>
      <c r="I46" s="10"/>
      <c r="J46" s="10"/>
      <c r="K46" s="12"/>
      <c r="L46" s="10">
        <v>15560.29</v>
      </c>
      <c r="R46" s="104">
        <v>44687</v>
      </c>
      <c r="S46" s="8"/>
      <c r="T46" s="10" t="s">
        <v>149</v>
      </c>
      <c r="U46" s="10"/>
      <c r="V46" s="10">
        <v>1252.5</v>
      </c>
      <c r="W46" s="10"/>
      <c r="X46" s="8"/>
      <c r="Y46" s="10"/>
      <c r="Z46" s="8"/>
      <c r="AA46" s="10">
        <v>15560.29</v>
      </c>
    </row>
    <row r="47" spans="1:27" ht="14.25" customHeight="1" x14ac:dyDescent="0.3">
      <c r="A47" s="36">
        <v>44690</v>
      </c>
      <c r="B47" s="10" t="s">
        <v>153</v>
      </c>
      <c r="C47" s="10"/>
      <c r="D47" s="11" t="s">
        <v>19</v>
      </c>
      <c r="E47" s="8"/>
      <c r="F47" s="10">
        <v>13.95</v>
      </c>
      <c r="H47" s="10"/>
      <c r="I47" s="10"/>
      <c r="J47" s="10"/>
      <c r="K47" s="12"/>
      <c r="L47" s="10">
        <v>15574.24</v>
      </c>
      <c r="R47" s="104">
        <v>44690</v>
      </c>
      <c r="S47" s="8"/>
      <c r="T47" s="10" t="s">
        <v>153</v>
      </c>
      <c r="U47" s="10"/>
      <c r="V47" s="10">
        <v>13.95</v>
      </c>
      <c r="W47" s="10"/>
      <c r="X47" s="8"/>
      <c r="Y47" s="10"/>
      <c r="Z47" s="8"/>
      <c r="AA47" s="10">
        <v>15574.24</v>
      </c>
    </row>
    <row r="48" spans="1:27" ht="14.25" customHeight="1" x14ac:dyDescent="0.3">
      <c r="A48" s="36">
        <v>44693</v>
      </c>
      <c r="B48" s="10" t="s">
        <v>154</v>
      </c>
      <c r="C48" s="10"/>
      <c r="D48" s="11" t="s">
        <v>41</v>
      </c>
      <c r="E48" s="8"/>
      <c r="F48" s="10">
        <v>500</v>
      </c>
      <c r="H48" s="10"/>
      <c r="I48" s="10"/>
      <c r="J48" s="10"/>
      <c r="K48" s="12"/>
      <c r="L48" s="10">
        <v>16074.24</v>
      </c>
      <c r="R48" s="104">
        <v>44693</v>
      </c>
      <c r="S48" s="8"/>
      <c r="T48" s="10" t="s">
        <v>154</v>
      </c>
      <c r="U48" s="10"/>
      <c r="V48" s="10">
        <v>500</v>
      </c>
      <c r="W48" s="10"/>
      <c r="X48" s="8"/>
      <c r="Y48" s="10"/>
      <c r="Z48" s="8"/>
      <c r="AA48" s="10">
        <v>16074.24</v>
      </c>
    </row>
    <row r="49" spans="1:27" ht="14.25" customHeight="1" x14ac:dyDescent="0.3">
      <c r="A49" s="36">
        <v>44693</v>
      </c>
      <c r="B49" s="10" t="s">
        <v>54</v>
      </c>
      <c r="C49" s="10"/>
      <c r="D49" s="11" t="s">
        <v>26</v>
      </c>
      <c r="F49" s="10">
        <v>10</v>
      </c>
      <c r="H49" s="10"/>
      <c r="I49" s="10"/>
      <c r="J49" s="10"/>
      <c r="K49" s="12"/>
      <c r="L49" s="10">
        <v>16084.24</v>
      </c>
      <c r="R49" s="104">
        <v>44693</v>
      </c>
      <c r="S49" s="8"/>
      <c r="T49" s="10" t="s">
        <v>54</v>
      </c>
      <c r="U49" s="10"/>
      <c r="V49" s="10">
        <v>10</v>
      </c>
      <c r="W49" s="10"/>
      <c r="X49" s="8"/>
      <c r="Y49" s="10"/>
      <c r="Z49" s="8"/>
      <c r="AA49" s="10">
        <v>16084.24</v>
      </c>
    </row>
    <row r="50" spans="1:27" ht="14.25" customHeight="1" x14ac:dyDescent="0.3">
      <c r="A50" s="36">
        <v>44697</v>
      </c>
      <c r="B50" s="10" t="s">
        <v>54</v>
      </c>
      <c r="C50" s="10"/>
      <c r="D50" s="11" t="s">
        <v>26</v>
      </c>
      <c r="E50" s="8"/>
      <c r="F50" s="10">
        <v>24.02</v>
      </c>
      <c r="H50" s="10"/>
      <c r="I50" s="10"/>
      <c r="J50" s="10"/>
      <c r="K50" s="12"/>
      <c r="L50" s="10">
        <v>16084.92</v>
      </c>
      <c r="R50" s="104">
        <v>44697</v>
      </c>
      <c r="S50" s="8"/>
      <c r="T50" s="10" t="s">
        <v>54</v>
      </c>
      <c r="U50" s="10"/>
      <c r="V50" s="10">
        <v>24.02</v>
      </c>
      <c r="W50" s="10"/>
      <c r="X50" s="8"/>
      <c r="Y50" s="10"/>
      <c r="Z50" s="8"/>
      <c r="AA50" s="10">
        <v>16084.92</v>
      </c>
    </row>
    <row r="51" spans="1:27" ht="14.25" customHeight="1" x14ac:dyDescent="0.3">
      <c r="A51" s="36">
        <v>44700</v>
      </c>
      <c r="B51" s="10" t="s">
        <v>139</v>
      </c>
      <c r="C51" s="10"/>
      <c r="D51" s="11"/>
      <c r="E51" s="8"/>
      <c r="F51" s="10"/>
      <c r="H51" s="10" t="s">
        <v>197</v>
      </c>
      <c r="I51" s="10"/>
      <c r="J51" s="10">
        <v>22.34</v>
      </c>
      <c r="K51" s="12"/>
      <c r="L51" s="10">
        <v>16085.92</v>
      </c>
      <c r="R51" s="104">
        <v>44700</v>
      </c>
      <c r="S51" s="8"/>
      <c r="T51" s="10" t="s">
        <v>139</v>
      </c>
      <c r="U51" s="10"/>
      <c r="V51" s="10"/>
      <c r="W51" s="10"/>
      <c r="X51" s="8"/>
      <c r="Y51" s="10">
        <v>22.34</v>
      </c>
      <c r="Z51" s="8"/>
      <c r="AA51" s="10">
        <v>16085.92</v>
      </c>
    </row>
    <row r="52" spans="1:27" ht="14.25" customHeight="1" x14ac:dyDescent="0.3">
      <c r="A52" s="36">
        <v>44700</v>
      </c>
      <c r="B52" s="10" t="s">
        <v>139</v>
      </c>
      <c r="C52" s="10"/>
      <c r="D52" s="11"/>
      <c r="F52" s="10"/>
      <c r="H52" s="10" t="s">
        <v>197</v>
      </c>
      <c r="I52" s="10"/>
      <c r="J52" s="10">
        <v>36.5</v>
      </c>
      <c r="K52" s="12"/>
      <c r="L52" s="10">
        <v>16049.42</v>
      </c>
      <c r="R52" s="104">
        <v>44700</v>
      </c>
      <c r="S52" s="8"/>
      <c r="T52" s="10" t="s">
        <v>139</v>
      </c>
      <c r="U52" s="10"/>
      <c r="V52" s="10"/>
      <c r="W52" s="10"/>
      <c r="X52" s="8"/>
      <c r="Y52" s="10">
        <v>36.5</v>
      </c>
      <c r="Z52" s="8"/>
      <c r="AA52" s="10">
        <v>16049.42</v>
      </c>
    </row>
    <row r="53" spans="1:27" ht="14.25" customHeight="1" x14ac:dyDescent="0.3">
      <c r="A53" s="36">
        <v>44700</v>
      </c>
      <c r="B53" s="10" t="s">
        <v>155</v>
      </c>
      <c r="C53" s="10"/>
      <c r="D53" s="11"/>
      <c r="E53" s="8"/>
      <c r="F53" s="10"/>
      <c r="H53" s="10" t="s">
        <v>197</v>
      </c>
      <c r="I53" s="10"/>
      <c r="J53" s="10">
        <v>14.39</v>
      </c>
      <c r="K53" s="12"/>
      <c r="L53" s="10">
        <v>16035.03</v>
      </c>
      <c r="R53" s="104">
        <v>44700</v>
      </c>
      <c r="S53" s="8"/>
      <c r="T53" s="10" t="s">
        <v>155</v>
      </c>
      <c r="U53" s="10"/>
      <c r="V53" s="10"/>
      <c r="W53" s="10"/>
      <c r="X53" s="8"/>
      <c r="Y53" s="10">
        <v>14.39</v>
      </c>
      <c r="Z53" s="8"/>
      <c r="AA53" s="10">
        <v>16035.03</v>
      </c>
    </row>
    <row r="54" spans="1:27" ht="14.25" customHeight="1" x14ac:dyDescent="0.3">
      <c r="A54" s="36">
        <v>44700</v>
      </c>
      <c r="B54" s="10" t="s">
        <v>156</v>
      </c>
      <c r="C54" s="10"/>
      <c r="D54" s="11"/>
      <c r="E54" s="8"/>
      <c r="F54" s="10"/>
      <c r="H54" s="10" t="s">
        <v>197</v>
      </c>
      <c r="I54" s="10"/>
      <c r="J54" s="10">
        <v>15.6</v>
      </c>
      <c r="K54" s="12"/>
      <c r="L54" s="10">
        <v>16019.43</v>
      </c>
      <c r="R54" s="104">
        <v>44700</v>
      </c>
      <c r="S54" s="8"/>
      <c r="T54" s="10" t="s">
        <v>156</v>
      </c>
      <c r="U54" s="10"/>
      <c r="V54" s="10"/>
      <c r="W54" s="10"/>
      <c r="X54" s="8"/>
      <c r="Y54" s="10">
        <v>15.6</v>
      </c>
      <c r="Z54" s="8"/>
      <c r="AA54" s="10">
        <v>16019.43</v>
      </c>
    </row>
    <row r="55" spans="1:27" ht="14.25" customHeight="1" x14ac:dyDescent="0.3">
      <c r="A55" s="36">
        <v>44700</v>
      </c>
      <c r="B55" s="10" t="s">
        <v>157</v>
      </c>
      <c r="C55" s="10"/>
      <c r="D55" s="11"/>
      <c r="E55" s="8"/>
      <c r="F55" s="10"/>
      <c r="H55" s="10" t="s">
        <v>197</v>
      </c>
      <c r="I55" s="10"/>
      <c r="J55" s="10">
        <v>14.39</v>
      </c>
      <c r="K55" s="12"/>
      <c r="L55" s="10">
        <v>16005.04</v>
      </c>
      <c r="R55" s="104">
        <v>44700</v>
      </c>
      <c r="S55" s="8"/>
      <c r="T55" s="10" t="s">
        <v>157</v>
      </c>
      <c r="U55" s="10"/>
      <c r="V55" s="10"/>
      <c r="W55" s="10"/>
      <c r="X55" s="8"/>
      <c r="Y55" s="10">
        <v>14.39</v>
      </c>
      <c r="Z55" s="8"/>
      <c r="AA55" s="10">
        <v>16005.04</v>
      </c>
    </row>
    <row r="56" spans="1:27" ht="14.25" customHeight="1" x14ac:dyDescent="0.3">
      <c r="A56" s="36">
        <v>44700</v>
      </c>
      <c r="B56" s="10" t="s">
        <v>158</v>
      </c>
      <c r="C56" s="10"/>
      <c r="D56" s="11"/>
      <c r="E56" s="8"/>
      <c r="F56" s="10"/>
      <c r="H56" s="10" t="s">
        <v>197</v>
      </c>
      <c r="I56" s="10"/>
      <c r="J56" s="10">
        <v>15.6</v>
      </c>
      <c r="K56" s="12"/>
      <c r="L56" s="10">
        <v>15989.44</v>
      </c>
      <c r="R56" s="104">
        <v>44700</v>
      </c>
      <c r="S56" s="8"/>
      <c r="T56" s="10" t="s">
        <v>158</v>
      </c>
      <c r="U56" s="10"/>
      <c r="V56" s="10"/>
      <c r="W56" s="10"/>
      <c r="X56" s="8"/>
      <c r="Y56" s="10">
        <v>15.6</v>
      </c>
      <c r="Z56" s="8"/>
      <c r="AA56" s="10">
        <v>15989.44</v>
      </c>
    </row>
    <row r="57" spans="1:27" ht="14.25" customHeight="1" x14ac:dyDescent="0.3">
      <c r="A57" s="36">
        <v>44700</v>
      </c>
      <c r="B57" s="10" t="s">
        <v>159</v>
      </c>
      <c r="C57" s="10"/>
      <c r="D57" s="11"/>
      <c r="E57" s="8"/>
      <c r="F57" s="10"/>
      <c r="H57" s="10" t="s">
        <v>197</v>
      </c>
      <c r="I57" s="10"/>
      <c r="J57" s="10">
        <v>14.39</v>
      </c>
      <c r="K57" s="12"/>
      <c r="L57" s="10">
        <v>15975.05</v>
      </c>
      <c r="R57" s="104">
        <v>44700</v>
      </c>
      <c r="S57" s="8"/>
      <c r="T57" s="10" t="s">
        <v>159</v>
      </c>
      <c r="U57" s="10"/>
      <c r="V57" s="10"/>
      <c r="W57" s="10"/>
      <c r="X57" s="8"/>
      <c r="Y57" s="10">
        <v>14.39</v>
      </c>
      <c r="Z57" s="8"/>
      <c r="AA57" s="10">
        <v>15975.05</v>
      </c>
    </row>
    <row r="58" spans="1:27" ht="14.25" customHeight="1" x14ac:dyDescent="0.3">
      <c r="A58" s="36">
        <v>44700</v>
      </c>
      <c r="B58" s="10" t="s">
        <v>160</v>
      </c>
      <c r="C58" s="10"/>
      <c r="D58" s="11"/>
      <c r="E58" s="8"/>
      <c r="F58" s="10"/>
      <c r="H58" s="10" t="s">
        <v>197</v>
      </c>
      <c r="I58" s="10"/>
      <c r="J58" s="10">
        <v>15.6</v>
      </c>
      <c r="K58" s="12"/>
      <c r="L58" s="10">
        <v>15959.45</v>
      </c>
      <c r="R58" s="104">
        <v>44700</v>
      </c>
      <c r="S58" s="8"/>
      <c r="T58" s="10" t="s">
        <v>160</v>
      </c>
      <c r="U58" s="10"/>
      <c r="V58" s="10"/>
      <c r="W58" s="10"/>
      <c r="X58" s="8"/>
      <c r="Y58" s="10">
        <v>15.6</v>
      </c>
      <c r="Z58" s="8"/>
      <c r="AA58" s="10">
        <v>15959.45</v>
      </c>
    </row>
    <row r="59" spans="1:27" ht="14.25" customHeight="1" x14ac:dyDescent="0.3">
      <c r="A59" s="36">
        <v>44701</v>
      </c>
      <c r="B59" s="10" t="s">
        <v>161</v>
      </c>
      <c r="C59" s="10"/>
      <c r="D59" s="11" t="s">
        <v>41</v>
      </c>
      <c r="E59" s="8"/>
      <c r="F59" s="10">
        <v>1900</v>
      </c>
      <c r="H59" s="10"/>
      <c r="I59" s="10"/>
      <c r="J59" s="10"/>
      <c r="K59" s="12"/>
      <c r="L59" s="10">
        <v>17859.45</v>
      </c>
      <c r="R59" s="104">
        <v>44701</v>
      </c>
      <c r="S59" s="8"/>
      <c r="T59" s="10" t="s">
        <v>162</v>
      </c>
      <c r="U59" s="10"/>
      <c r="V59" s="10">
        <v>1900</v>
      </c>
      <c r="W59" s="10"/>
      <c r="X59" s="8"/>
      <c r="Y59" s="10"/>
      <c r="Z59" s="8"/>
      <c r="AA59" s="10">
        <v>17859.45</v>
      </c>
    </row>
    <row r="60" spans="1:27" ht="14.25" customHeight="1" x14ac:dyDescent="0.3">
      <c r="A60" s="36">
        <v>44701</v>
      </c>
      <c r="B60" s="10" t="s">
        <v>53</v>
      </c>
      <c r="C60" s="10"/>
      <c r="D60" s="11"/>
      <c r="E60" s="8"/>
      <c r="F60" s="10"/>
      <c r="H60" s="10" t="s">
        <v>197</v>
      </c>
      <c r="I60" s="10"/>
      <c r="J60" s="10">
        <v>1000</v>
      </c>
      <c r="K60" s="12"/>
      <c r="L60" s="10">
        <v>16859.45</v>
      </c>
      <c r="R60" s="104">
        <v>44701</v>
      </c>
      <c r="S60" s="8"/>
      <c r="T60" s="10" t="s">
        <v>53</v>
      </c>
      <c r="U60" s="10"/>
      <c r="V60" s="10"/>
      <c r="W60" s="10"/>
      <c r="X60" s="8"/>
      <c r="Y60" s="10">
        <v>1000</v>
      </c>
      <c r="Z60" s="8"/>
      <c r="AA60" s="10">
        <v>16859.45</v>
      </c>
    </row>
    <row r="61" spans="1:27" ht="14.25" customHeight="1" x14ac:dyDescent="0.3">
      <c r="A61" s="36">
        <v>44704</v>
      </c>
      <c r="B61" s="10" t="s">
        <v>163</v>
      </c>
      <c r="C61" s="10"/>
      <c r="D61" s="11"/>
      <c r="F61" s="10"/>
      <c r="H61" s="10" t="s">
        <v>197</v>
      </c>
      <c r="I61" s="10"/>
      <c r="J61" s="10">
        <v>96</v>
      </c>
      <c r="K61" s="12"/>
      <c r="L61" s="10">
        <v>16763.45</v>
      </c>
      <c r="R61" s="104">
        <v>44704</v>
      </c>
      <c r="S61" s="8"/>
      <c r="T61" s="10" t="s">
        <v>163</v>
      </c>
      <c r="U61" s="10"/>
      <c r="V61" s="10"/>
      <c r="W61" s="10"/>
      <c r="X61" s="8"/>
      <c r="Y61" s="10">
        <v>96</v>
      </c>
      <c r="Z61" s="8"/>
      <c r="AA61" s="10">
        <v>16763.45</v>
      </c>
    </row>
    <row r="62" spans="1:27" ht="14.25" customHeight="1" x14ac:dyDescent="0.3">
      <c r="A62" s="36">
        <v>44705</v>
      </c>
      <c r="B62" s="10" t="s">
        <v>164</v>
      </c>
      <c r="C62" s="10"/>
      <c r="D62" s="11" t="s">
        <v>41</v>
      </c>
      <c r="F62" s="10">
        <v>3000</v>
      </c>
      <c r="H62" s="10"/>
      <c r="I62" s="10"/>
      <c r="J62" s="10"/>
      <c r="K62" s="12"/>
      <c r="L62" s="10">
        <v>19763.45</v>
      </c>
      <c r="R62" s="104">
        <v>44705</v>
      </c>
      <c r="S62" s="8"/>
      <c r="T62" s="10" t="s">
        <v>164</v>
      </c>
      <c r="U62" s="10"/>
      <c r="V62" s="10">
        <v>3000</v>
      </c>
      <c r="W62" s="10"/>
      <c r="X62" s="8"/>
      <c r="Y62" s="10"/>
      <c r="Z62" s="8"/>
      <c r="AA62" s="10">
        <v>19763.45</v>
      </c>
    </row>
    <row r="63" spans="1:27" ht="14.25" customHeight="1" x14ac:dyDescent="0.3">
      <c r="A63" s="36">
        <v>44707</v>
      </c>
      <c r="B63" s="10" t="s">
        <v>54</v>
      </c>
      <c r="C63" s="10"/>
      <c r="D63" s="11" t="s">
        <v>26</v>
      </c>
      <c r="E63" s="8"/>
      <c r="F63" s="10">
        <v>50</v>
      </c>
      <c r="H63" s="10"/>
      <c r="I63" s="10"/>
      <c r="J63" s="10"/>
      <c r="K63" s="12"/>
      <c r="L63" s="10">
        <v>19813.45</v>
      </c>
      <c r="R63" s="104">
        <v>44707</v>
      </c>
      <c r="S63" s="8"/>
      <c r="T63" s="10" t="s">
        <v>54</v>
      </c>
      <c r="U63" s="10"/>
      <c r="V63" s="10">
        <v>50</v>
      </c>
      <c r="W63" s="10"/>
      <c r="X63" s="8"/>
      <c r="Y63" s="10"/>
      <c r="Z63" s="8"/>
      <c r="AA63" s="10">
        <v>19813.45</v>
      </c>
    </row>
    <row r="64" spans="1:27" ht="14.25" customHeight="1" x14ac:dyDescent="0.3">
      <c r="A64" s="36">
        <v>44711</v>
      </c>
      <c r="B64" s="10" t="s">
        <v>165</v>
      </c>
      <c r="C64" s="10"/>
      <c r="D64" s="11" t="s">
        <v>41</v>
      </c>
      <c r="E64" s="8"/>
      <c r="F64" s="10">
        <v>700</v>
      </c>
      <c r="H64" s="10"/>
      <c r="I64" s="10"/>
      <c r="J64" s="10"/>
      <c r="K64" s="12"/>
      <c r="L64" s="10">
        <v>20513.45</v>
      </c>
      <c r="R64" s="104">
        <v>44711</v>
      </c>
      <c r="S64" s="8"/>
      <c r="T64" s="10" t="s">
        <v>165</v>
      </c>
      <c r="U64" s="10"/>
      <c r="V64" s="10">
        <v>700</v>
      </c>
      <c r="W64" s="10"/>
      <c r="X64" s="8"/>
      <c r="Y64" s="10"/>
      <c r="Z64" s="8"/>
      <c r="AA64" s="10">
        <v>20513.45</v>
      </c>
    </row>
    <row r="65" spans="1:27" ht="14.25" customHeight="1" x14ac:dyDescent="0.3">
      <c r="A65" s="36">
        <v>44712</v>
      </c>
      <c r="B65" s="10" t="s">
        <v>54</v>
      </c>
      <c r="C65" s="10"/>
      <c r="D65" s="11" t="s">
        <v>26</v>
      </c>
      <c r="F65" s="10">
        <v>24.02</v>
      </c>
      <c r="H65" s="10"/>
      <c r="I65" s="10"/>
      <c r="J65" s="10"/>
      <c r="K65" s="12"/>
      <c r="L65" s="10">
        <v>20537.47</v>
      </c>
      <c r="R65" s="104">
        <v>44712</v>
      </c>
      <c r="S65" s="8"/>
      <c r="T65" s="10" t="s">
        <v>54</v>
      </c>
      <c r="U65" s="10"/>
      <c r="V65" s="10">
        <v>24.02</v>
      </c>
      <c r="W65" s="10"/>
      <c r="X65" s="8"/>
      <c r="Y65" s="10"/>
      <c r="Z65" s="8"/>
      <c r="AA65" s="10">
        <v>20537.47</v>
      </c>
    </row>
    <row r="66" spans="1:27" ht="14.25" customHeight="1" x14ac:dyDescent="0.3">
      <c r="A66" s="36">
        <v>44713</v>
      </c>
      <c r="B66" s="10" t="s">
        <v>63</v>
      </c>
      <c r="C66" s="10"/>
      <c r="D66" s="8"/>
      <c r="E66" s="8"/>
      <c r="F66" s="10"/>
      <c r="H66" s="10" t="s">
        <v>197</v>
      </c>
      <c r="I66" s="10"/>
      <c r="J66" s="10">
        <v>41.89</v>
      </c>
      <c r="K66" s="12"/>
      <c r="L66" s="10">
        <v>20547.47</v>
      </c>
      <c r="R66" s="104">
        <v>44713</v>
      </c>
      <c r="S66" s="8"/>
      <c r="T66" s="10" t="s">
        <v>63</v>
      </c>
      <c r="U66" s="10"/>
      <c r="V66" s="10">
        <v>10</v>
      </c>
      <c r="W66" s="10"/>
      <c r="X66" s="8"/>
      <c r="Y66" s="10">
        <v>41.89</v>
      </c>
      <c r="Z66" s="8"/>
      <c r="AA66" s="10">
        <v>20547.47</v>
      </c>
    </row>
    <row r="67" spans="1:27" ht="14.25" customHeight="1" thickBot="1" x14ac:dyDescent="0.35">
      <c r="A67" s="36">
        <v>44713</v>
      </c>
      <c r="B67" s="10" t="s">
        <v>54</v>
      </c>
      <c r="D67" s="11" t="s">
        <v>26</v>
      </c>
      <c r="F67" s="10">
        <v>10</v>
      </c>
      <c r="L67" s="10">
        <v>20505.580000000002</v>
      </c>
      <c r="N67" s="41" t="e">
        <f>+#REF!-F28</f>
        <v>#REF!</v>
      </c>
      <c r="O67" s="41" t="e">
        <f>+#REF!-J26</f>
        <v>#REF!</v>
      </c>
      <c r="P67" s="41" t="e">
        <f>+N67-O67</f>
        <v>#REF!</v>
      </c>
      <c r="Q67" s="41"/>
      <c r="R67" s="104">
        <v>44713</v>
      </c>
      <c r="S67" s="8"/>
      <c r="T67" s="10" t="s">
        <v>166</v>
      </c>
      <c r="U67" s="10"/>
      <c r="V67" s="10"/>
      <c r="W67" s="10"/>
      <c r="X67" s="8"/>
      <c r="Y67" s="10">
        <v>200</v>
      </c>
      <c r="Z67" s="8"/>
      <c r="AA67" s="10">
        <v>20505.580000000002</v>
      </c>
    </row>
    <row r="68" spans="1:27" ht="14.25" customHeight="1" x14ac:dyDescent="0.3">
      <c r="A68" s="36">
        <v>44718</v>
      </c>
      <c r="B68" s="10" t="s">
        <v>166</v>
      </c>
      <c r="C68" s="10"/>
      <c r="F68" s="10"/>
      <c r="H68" s="10" t="s">
        <v>197</v>
      </c>
      <c r="I68" s="10"/>
      <c r="J68" s="10">
        <v>200</v>
      </c>
      <c r="K68" s="12"/>
      <c r="L68" s="10">
        <v>20305.580000000002</v>
      </c>
      <c r="R68" s="104">
        <v>44718</v>
      </c>
      <c r="S68" s="8"/>
      <c r="T68" s="10" t="s">
        <v>167</v>
      </c>
      <c r="U68" s="10"/>
      <c r="V68" s="10"/>
      <c r="W68" s="10"/>
      <c r="X68" s="8"/>
      <c r="Y68" s="10"/>
      <c r="Z68" s="8"/>
      <c r="AA68" s="10">
        <v>20305.580000000002</v>
      </c>
    </row>
    <row r="69" spans="1:27" ht="14.25" customHeight="1" x14ac:dyDescent="0.3">
      <c r="A69" s="36">
        <v>44718</v>
      </c>
      <c r="B69" s="10" t="s">
        <v>167</v>
      </c>
      <c r="D69" s="105" t="s">
        <v>19</v>
      </c>
      <c r="F69" s="10">
        <v>350</v>
      </c>
      <c r="H69" s="10"/>
      <c r="I69" s="10"/>
      <c r="J69" s="10"/>
      <c r="K69" s="12"/>
      <c r="L69" s="10">
        <v>20655.580000000002</v>
      </c>
      <c r="R69" s="104">
        <v>44718</v>
      </c>
      <c r="S69" s="8"/>
      <c r="T69" s="10" t="s">
        <v>168</v>
      </c>
      <c r="U69" s="10"/>
      <c r="V69" s="10">
        <v>350</v>
      </c>
      <c r="W69" s="10"/>
      <c r="X69" s="8"/>
      <c r="Y69" s="10"/>
      <c r="Z69" s="8"/>
      <c r="AA69" s="10">
        <v>20655.580000000002</v>
      </c>
    </row>
    <row r="70" spans="1:27" ht="14.25" customHeight="1" x14ac:dyDescent="0.3">
      <c r="A70" s="36">
        <v>44719</v>
      </c>
      <c r="B70" s="10" t="s">
        <v>168</v>
      </c>
      <c r="D70" s="105" t="s">
        <v>19</v>
      </c>
      <c r="F70" s="10">
        <v>15.83</v>
      </c>
      <c r="H70" s="10"/>
      <c r="I70" s="10"/>
      <c r="J70" s="10"/>
      <c r="K70" s="12"/>
      <c r="L70" s="10">
        <v>20671.41</v>
      </c>
      <c r="R70" s="104">
        <v>44719</v>
      </c>
      <c r="S70" s="8"/>
      <c r="T70" s="10" t="s">
        <v>169</v>
      </c>
      <c r="U70" s="10"/>
      <c r="V70" s="10">
        <v>15.83</v>
      </c>
      <c r="W70" s="10"/>
      <c r="X70" s="8"/>
      <c r="Y70" s="10">
        <v>15.2</v>
      </c>
      <c r="Z70" s="8"/>
      <c r="AA70" s="10">
        <v>20671.41</v>
      </c>
    </row>
    <row r="71" spans="1:27" ht="14.25" customHeight="1" x14ac:dyDescent="0.3">
      <c r="A71" s="36">
        <v>44722</v>
      </c>
      <c r="B71" s="10" t="s">
        <v>170</v>
      </c>
      <c r="F71" s="10"/>
      <c r="H71" s="10" t="s">
        <v>197</v>
      </c>
      <c r="I71" s="10"/>
      <c r="J71" s="10">
        <v>15.2</v>
      </c>
      <c r="K71" s="12"/>
      <c r="L71" s="10">
        <v>20656.21</v>
      </c>
      <c r="R71" s="104">
        <v>44722</v>
      </c>
      <c r="S71" s="8"/>
      <c r="T71" s="10" t="s">
        <v>54</v>
      </c>
      <c r="U71" s="10"/>
      <c r="V71" s="10"/>
      <c r="W71" s="10"/>
      <c r="X71" s="8"/>
      <c r="Y71" s="10"/>
      <c r="Z71" s="8"/>
      <c r="AA71" s="10">
        <v>20656.21</v>
      </c>
    </row>
    <row r="72" spans="1:27" ht="14.25" customHeight="1" x14ac:dyDescent="0.3">
      <c r="A72" s="36">
        <v>44725</v>
      </c>
      <c r="B72" s="10" t="s">
        <v>54</v>
      </c>
      <c r="D72" s="8" t="s">
        <v>26</v>
      </c>
      <c r="F72" s="10">
        <v>10</v>
      </c>
      <c r="H72" s="10"/>
      <c r="I72" s="10"/>
      <c r="J72" s="10"/>
      <c r="K72" s="12"/>
      <c r="L72" s="10">
        <v>20666.21</v>
      </c>
      <c r="R72" s="104">
        <v>44725</v>
      </c>
      <c r="S72" s="8"/>
      <c r="T72" s="10" t="s">
        <v>54</v>
      </c>
      <c r="U72" s="10"/>
      <c r="V72" s="10">
        <v>10</v>
      </c>
      <c r="W72" s="10"/>
      <c r="X72" s="8"/>
      <c r="Y72" s="10"/>
      <c r="Z72" s="8"/>
      <c r="AA72" s="10">
        <v>20666.21</v>
      </c>
    </row>
    <row r="73" spans="1:27" ht="14.25" customHeight="1" x14ac:dyDescent="0.3">
      <c r="A73" s="36">
        <v>44729</v>
      </c>
      <c r="B73" s="10" t="s">
        <v>54</v>
      </c>
      <c r="D73" s="8" t="s">
        <v>26</v>
      </c>
      <c r="F73" s="10">
        <v>19.170000000000002</v>
      </c>
      <c r="H73" s="10"/>
      <c r="I73" s="10"/>
      <c r="J73" s="10"/>
      <c r="K73" s="12"/>
      <c r="L73" s="10">
        <v>20685.38</v>
      </c>
      <c r="R73" s="104">
        <v>44729</v>
      </c>
      <c r="S73" s="8"/>
      <c r="T73" s="10" t="s">
        <v>171</v>
      </c>
      <c r="U73" s="10"/>
      <c r="V73" s="10">
        <v>19.170000000000002</v>
      </c>
      <c r="W73" s="10"/>
      <c r="X73" s="8"/>
      <c r="Y73" s="10"/>
      <c r="Z73" s="8"/>
      <c r="AA73" s="10">
        <v>20685.38</v>
      </c>
    </row>
    <row r="74" spans="1:27" ht="14.25" customHeight="1" x14ac:dyDescent="0.3">
      <c r="A74" s="36">
        <v>44729</v>
      </c>
      <c r="B74" s="10" t="s">
        <v>171</v>
      </c>
      <c r="D74" s="8" t="s">
        <v>41</v>
      </c>
      <c r="F74" s="10">
        <v>2000</v>
      </c>
      <c r="H74" s="10"/>
      <c r="I74" s="10"/>
      <c r="J74" s="10"/>
      <c r="K74" s="12"/>
      <c r="L74" s="10">
        <v>22685.38</v>
      </c>
      <c r="R74" s="104">
        <v>44729</v>
      </c>
      <c r="S74" s="8"/>
      <c r="T74" s="10" t="s">
        <v>172</v>
      </c>
      <c r="U74" s="10"/>
      <c r="V74" s="10">
        <v>2000</v>
      </c>
      <c r="W74" s="10"/>
      <c r="X74" s="8"/>
      <c r="Y74" s="10">
        <v>22.34</v>
      </c>
      <c r="Z74" s="8"/>
      <c r="AA74" s="10">
        <v>22685.38</v>
      </c>
    </row>
    <row r="75" spans="1:27" ht="14.25" customHeight="1" x14ac:dyDescent="0.3">
      <c r="A75" s="36">
        <v>44732</v>
      </c>
      <c r="B75" s="10" t="s">
        <v>172</v>
      </c>
      <c r="F75" s="10"/>
      <c r="H75" s="10" t="s">
        <v>197</v>
      </c>
      <c r="I75" s="10"/>
      <c r="J75" s="10">
        <v>22.34</v>
      </c>
      <c r="L75" s="10">
        <v>22663.040000000001</v>
      </c>
      <c r="R75" s="104">
        <v>44732</v>
      </c>
      <c r="S75" s="8"/>
      <c r="T75" s="10" t="s">
        <v>172</v>
      </c>
      <c r="U75" s="10"/>
      <c r="V75" s="10"/>
      <c r="W75" s="10"/>
      <c r="X75" s="8"/>
      <c r="Y75" s="10">
        <v>36.5</v>
      </c>
      <c r="Z75" s="8"/>
      <c r="AA75" s="10">
        <v>22663.040000000001</v>
      </c>
    </row>
    <row r="76" spans="1:27" ht="14.25" customHeight="1" x14ac:dyDescent="0.3">
      <c r="A76" s="36">
        <v>44732</v>
      </c>
      <c r="B76" s="10" t="s">
        <v>172</v>
      </c>
      <c r="F76" s="10"/>
      <c r="H76" s="10" t="s">
        <v>197</v>
      </c>
      <c r="I76" s="10"/>
      <c r="J76" s="10">
        <v>36.5</v>
      </c>
      <c r="L76" s="10">
        <v>22626.54</v>
      </c>
      <c r="R76" s="104">
        <v>44732</v>
      </c>
      <c r="S76" s="8"/>
      <c r="T76" s="10" t="s">
        <v>173</v>
      </c>
      <c r="U76" s="10"/>
      <c r="V76" s="10"/>
      <c r="W76" s="10"/>
      <c r="X76" s="8"/>
      <c r="Y76" s="10"/>
      <c r="Z76" s="8"/>
      <c r="AA76" s="10">
        <v>22626.54</v>
      </c>
    </row>
    <row r="77" spans="1:27" ht="14.25" customHeight="1" x14ac:dyDescent="0.3">
      <c r="A77" s="36">
        <v>44732</v>
      </c>
      <c r="B77" s="10" t="s">
        <v>173</v>
      </c>
      <c r="D77" s="8" t="s">
        <v>41</v>
      </c>
      <c r="F77" s="10">
        <v>700</v>
      </c>
      <c r="H77" s="10"/>
      <c r="I77" s="10"/>
      <c r="J77" s="10"/>
      <c r="L77" s="10">
        <v>23326.54</v>
      </c>
      <c r="R77" s="104">
        <v>44732</v>
      </c>
      <c r="S77" s="8"/>
      <c r="T77" s="10" t="s">
        <v>53</v>
      </c>
      <c r="U77" s="10"/>
      <c r="V77" s="10">
        <v>700</v>
      </c>
      <c r="W77" s="10"/>
      <c r="X77" s="8"/>
      <c r="Y77" s="10">
        <v>1000</v>
      </c>
      <c r="Z77" s="8"/>
      <c r="AA77" s="10">
        <v>23326.54</v>
      </c>
    </row>
    <row r="78" spans="1:27" ht="14.25" customHeight="1" x14ac:dyDescent="0.3">
      <c r="A78" s="36">
        <v>44732</v>
      </c>
      <c r="B78" s="10" t="s">
        <v>53</v>
      </c>
      <c r="F78" s="10"/>
      <c r="H78" s="10" t="s">
        <v>197</v>
      </c>
      <c r="I78" s="10"/>
      <c r="J78" s="10">
        <v>1000</v>
      </c>
      <c r="L78" s="10">
        <v>22326.54</v>
      </c>
      <c r="R78" s="104">
        <v>44732</v>
      </c>
      <c r="S78" s="8"/>
      <c r="T78" s="10" t="s">
        <v>174</v>
      </c>
      <c r="U78" s="10"/>
      <c r="V78" s="10"/>
      <c r="W78" s="10"/>
      <c r="X78" s="8"/>
      <c r="Y78" s="10">
        <v>15.6</v>
      </c>
      <c r="Z78" s="8"/>
      <c r="AA78" s="10">
        <v>22326.54</v>
      </c>
    </row>
    <row r="79" spans="1:27" ht="14.25" customHeight="1" x14ac:dyDescent="0.3">
      <c r="A79" s="36">
        <v>44732</v>
      </c>
      <c r="B79" s="10" t="s">
        <v>174</v>
      </c>
      <c r="F79" s="10"/>
      <c r="H79" s="10" t="s">
        <v>197</v>
      </c>
      <c r="I79" s="10"/>
      <c r="J79" s="10">
        <v>15.6</v>
      </c>
      <c r="L79" s="10">
        <v>22310.94</v>
      </c>
      <c r="R79" s="104">
        <v>44732</v>
      </c>
      <c r="S79" s="8"/>
      <c r="T79" s="10" t="s">
        <v>175</v>
      </c>
      <c r="U79" s="10"/>
      <c r="V79" s="10"/>
      <c r="W79" s="10"/>
      <c r="X79" s="8"/>
      <c r="Y79" s="10">
        <v>14.39</v>
      </c>
      <c r="Z79" s="8"/>
      <c r="AA79" s="10">
        <v>22310.94</v>
      </c>
    </row>
    <row r="80" spans="1:27" ht="14.25" customHeight="1" x14ac:dyDescent="0.3">
      <c r="A80" s="36">
        <v>44732</v>
      </c>
      <c r="B80" s="10" t="s">
        <v>175</v>
      </c>
      <c r="F80" s="10"/>
      <c r="H80" s="10" t="s">
        <v>197</v>
      </c>
      <c r="I80" s="10"/>
      <c r="J80" s="10">
        <v>14.39</v>
      </c>
      <c r="L80" s="10">
        <v>22296.55</v>
      </c>
      <c r="R80" s="104">
        <v>44732</v>
      </c>
      <c r="S80" s="8"/>
      <c r="T80" s="10" t="s">
        <v>176</v>
      </c>
      <c r="U80" s="10"/>
      <c r="V80" s="10"/>
      <c r="W80" s="10"/>
      <c r="X80" s="8"/>
      <c r="Y80" s="10">
        <v>200</v>
      </c>
      <c r="Z80" s="8"/>
      <c r="AA80" s="10">
        <v>22296.55</v>
      </c>
    </row>
    <row r="81" spans="1:27" ht="14.25" customHeight="1" x14ac:dyDescent="0.3">
      <c r="A81" s="36">
        <v>44736</v>
      </c>
      <c r="B81" s="10" t="s">
        <v>177</v>
      </c>
      <c r="F81" s="10"/>
      <c r="H81" s="10" t="s">
        <v>197</v>
      </c>
      <c r="I81" s="10"/>
      <c r="J81" s="10">
        <v>200</v>
      </c>
      <c r="L81" s="10">
        <v>22096.55</v>
      </c>
      <c r="R81" s="104">
        <v>44736</v>
      </c>
      <c r="S81" s="8"/>
      <c r="T81" s="10" t="s">
        <v>54</v>
      </c>
      <c r="U81" s="10"/>
      <c r="V81" s="10"/>
      <c r="W81" s="10"/>
      <c r="X81" s="8"/>
      <c r="Y81" s="10"/>
      <c r="Z81" s="8"/>
      <c r="AA81" s="10">
        <v>22096.55</v>
      </c>
    </row>
    <row r="82" spans="1:27" ht="14.25" customHeight="1" x14ac:dyDescent="0.3">
      <c r="A82" s="36">
        <v>44739</v>
      </c>
      <c r="B82" s="10" t="s">
        <v>54</v>
      </c>
      <c r="D82" s="8" t="s">
        <v>26</v>
      </c>
      <c r="F82" s="10">
        <v>50</v>
      </c>
      <c r="H82" s="10"/>
      <c r="I82" s="10"/>
      <c r="J82" s="10"/>
      <c r="L82" s="10">
        <v>22146.55</v>
      </c>
      <c r="R82" s="104">
        <v>44739</v>
      </c>
      <c r="S82" s="8"/>
      <c r="T82" s="10" t="s">
        <v>54</v>
      </c>
      <c r="U82" s="10"/>
      <c r="V82" s="10">
        <v>50</v>
      </c>
      <c r="W82" s="10"/>
      <c r="X82" s="8"/>
      <c r="Y82" s="10"/>
      <c r="Z82" s="8"/>
      <c r="AA82" s="10">
        <v>22146.55</v>
      </c>
    </row>
    <row r="83" spans="1:27" ht="14.25" customHeight="1" x14ac:dyDescent="0.3">
      <c r="A83" s="36">
        <v>44743</v>
      </c>
      <c r="B83" s="10" t="s">
        <v>54</v>
      </c>
      <c r="D83" s="8" t="s">
        <v>26</v>
      </c>
      <c r="F83" s="10">
        <v>10</v>
      </c>
      <c r="H83" s="10"/>
      <c r="I83" s="10"/>
      <c r="J83" s="10"/>
      <c r="L83" s="10">
        <v>22156.55</v>
      </c>
      <c r="R83" s="104">
        <v>44743</v>
      </c>
      <c r="S83" s="8"/>
      <c r="T83" s="10" t="s">
        <v>63</v>
      </c>
      <c r="U83" s="10"/>
      <c r="V83" s="10">
        <v>10</v>
      </c>
      <c r="W83" s="10"/>
      <c r="X83" s="8"/>
      <c r="Y83" s="10">
        <v>41.89</v>
      </c>
      <c r="Z83" s="8"/>
      <c r="AA83" s="10">
        <v>22156.55</v>
      </c>
    </row>
    <row r="84" spans="1:27" ht="14.25" customHeight="1" x14ac:dyDescent="0.3">
      <c r="A84" s="36">
        <v>44747</v>
      </c>
      <c r="B84" s="10" t="s">
        <v>63</v>
      </c>
      <c r="D84" s="8"/>
      <c r="F84" s="10"/>
      <c r="H84" s="10" t="s">
        <v>197</v>
      </c>
      <c r="I84" s="10"/>
      <c r="J84" s="10">
        <v>41.89</v>
      </c>
      <c r="L84" s="10">
        <v>22114.66</v>
      </c>
      <c r="R84" s="104">
        <v>44747</v>
      </c>
      <c r="S84" s="8"/>
      <c r="T84" s="10" t="s">
        <v>54</v>
      </c>
      <c r="U84" s="10"/>
      <c r="V84" s="10"/>
      <c r="W84" s="10"/>
      <c r="X84" s="8"/>
      <c r="Y84" s="10"/>
      <c r="Z84" s="8"/>
      <c r="AA84" s="10">
        <v>22114.66</v>
      </c>
    </row>
    <row r="85" spans="1:27" ht="14.25" customHeight="1" x14ac:dyDescent="0.3">
      <c r="A85" s="36">
        <v>44754</v>
      </c>
      <c r="B85" s="10" t="s">
        <v>54</v>
      </c>
      <c r="D85" s="8" t="s">
        <v>26</v>
      </c>
      <c r="F85" s="10">
        <v>10</v>
      </c>
      <c r="H85" s="10"/>
      <c r="I85" s="10"/>
      <c r="J85" s="10"/>
      <c r="L85" s="10">
        <v>22124.66</v>
      </c>
      <c r="R85" s="104">
        <v>44754</v>
      </c>
      <c r="S85" s="8"/>
      <c r="T85" s="10" t="s">
        <v>53</v>
      </c>
      <c r="U85" s="10"/>
      <c r="V85" s="10">
        <v>10</v>
      </c>
      <c r="W85" s="10"/>
      <c r="X85" s="8"/>
      <c r="Y85" s="10">
        <v>1000</v>
      </c>
      <c r="Z85" s="8"/>
      <c r="AA85" s="10">
        <v>22124.66</v>
      </c>
    </row>
    <row r="86" spans="1:27" ht="14.25" customHeight="1" x14ac:dyDescent="0.3">
      <c r="A86" s="36">
        <v>44756</v>
      </c>
      <c r="B86" s="10" t="s">
        <v>53</v>
      </c>
      <c r="F86" s="10"/>
      <c r="H86" s="10" t="s">
        <v>197</v>
      </c>
      <c r="I86" s="10"/>
      <c r="J86" s="10">
        <v>1000</v>
      </c>
      <c r="L86" s="10">
        <v>21124.66</v>
      </c>
      <c r="R86" s="104">
        <v>44756</v>
      </c>
      <c r="S86" s="8"/>
      <c r="T86" s="10" t="s">
        <v>167</v>
      </c>
      <c r="U86" s="10"/>
      <c r="V86" s="10"/>
      <c r="W86" s="10"/>
      <c r="X86" s="8"/>
      <c r="Y86" s="10"/>
      <c r="Z86" s="8"/>
      <c r="AA86" s="10">
        <v>21124.66</v>
      </c>
    </row>
    <row r="87" spans="1:27" ht="14.25" customHeight="1" x14ac:dyDescent="0.3">
      <c r="A87" s="36">
        <v>44757</v>
      </c>
      <c r="B87" s="10" t="s">
        <v>167</v>
      </c>
      <c r="D87" s="105" t="s">
        <v>19</v>
      </c>
      <c r="F87" s="10">
        <v>350</v>
      </c>
      <c r="H87" s="10"/>
      <c r="I87" s="10"/>
      <c r="J87" s="10"/>
      <c r="L87" s="10">
        <v>21474.66</v>
      </c>
      <c r="R87" s="104">
        <v>44757</v>
      </c>
      <c r="S87" s="8"/>
      <c r="T87" s="10" t="s">
        <v>178</v>
      </c>
      <c r="U87" s="10"/>
      <c r="V87" s="10">
        <v>350</v>
      </c>
      <c r="W87" s="10"/>
      <c r="X87" s="8"/>
      <c r="Y87" s="10">
        <v>22.34</v>
      </c>
      <c r="Z87" s="8"/>
      <c r="AA87" s="10">
        <v>21474.66</v>
      </c>
    </row>
    <row r="88" spans="1:27" ht="14.25" customHeight="1" x14ac:dyDescent="0.3">
      <c r="A88" s="36">
        <v>44761</v>
      </c>
      <c r="B88" s="10" t="s">
        <v>178</v>
      </c>
      <c r="F88" s="10"/>
      <c r="H88" s="10" t="s">
        <v>197</v>
      </c>
      <c r="I88" s="10"/>
      <c r="J88" s="10">
        <v>22.34</v>
      </c>
      <c r="L88" s="10">
        <v>21452.32</v>
      </c>
      <c r="R88" s="104">
        <v>44761</v>
      </c>
      <c r="S88" s="8"/>
      <c r="T88" s="10" t="s">
        <v>172</v>
      </c>
      <c r="U88" s="10"/>
      <c r="V88" s="10"/>
      <c r="W88" s="10"/>
      <c r="X88" s="8"/>
      <c r="Y88" s="10">
        <v>36.5</v>
      </c>
      <c r="Z88" s="8"/>
      <c r="AA88" s="10">
        <v>21452.32</v>
      </c>
    </row>
    <row r="89" spans="1:27" ht="14.25" customHeight="1" x14ac:dyDescent="0.3">
      <c r="A89" s="36">
        <v>44761</v>
      </c>
      <c r="B89" s="10" t="s">
        <v>172</v>
      </c>
      <c r="F89" s="10"/>
      <c r="H89" s="10" t="s">
        <v>197</v>
      </c>
      <c r="I89" s="10"/>
      <c r="J89" s="10">
        <v>36.5</v>
      </c>
      <c r="L89" s="10">
        <v>21415.82</v>
      </c>
      <c r="R89" s="104">
        <v>44761</v>
      </c>
      <c r="S89" s="8"/>
      <c r="T89" s="10" t="s">
        <v>54</v>
      </c>
      <c r="U89" s="10"/>
      <c r="V89" s="10"/>
      <c r="W89" s="10"/>
      <c r="X89" s="8"/>
      <c r="Y89" s="10"/>
      <c r="Z89" s="8"/>
      <c r="AA89" s="10">
        <v>21415.82</v>
      </c>
    </row>
    <row r="90" spans="1:27" ht="14.25" customHeight="1" x14ac:dyDescent="0.3">
      <c r="A90" s="36">
        <v>44768</v>
      </c>
      <c r="B90" s="10" t="s">
        <v>54</v>
      </c>
      <c r="D90" s="8" t="s">
        <v>26</v>
      </c>
      <c r="F90" s="10">
        <v>50</v>
      </c>
      <c r="H90" s="10"/>
      <c r="I90" s="10"/>
      <c r="J90" s="10"/>
      <c r="L90" s="10">
        <v>21465.82</v>
      </c>
      <c r="R90" s="104">
        <v>44768</v>
      </c>
      <c r="S90" s="8"/>
      <c r="T90" s="10" t="s">
        <v>54</v>
      </c>
      <c r="U90" s="10"/>
      <c r="V90" s="10">
        <v>50</v>
      </c>
      <c r="W90" s="10"/>
      <c r="X90" s="8"/>
      <c r="Y90" s="10"/>
      <c r="Z90" s="8"/>
      <c r="AA90" s="10">
        <v>21465.82</v>
      </c>
    </row>
    <row r="91" spans="1:27" ht="14.25" customHeight="1" x14ac:dyDescent="0.3">
      <c r="A91" s="36">
        <v>44774</v>
      </c>
      <c r="B91" s="10" t="s">
        <v>54</v>
      </c>
      <c r="D91" s="8" t="s">
        <v>26</v>
      </c>
      <c r="F91" s="10">
        <v>10</v>
      </c>
      <c r="H91" s="10"/>
      <c r="I91" s="10"/>
      <c r="J91" s="10"/>
      <c r="L91" s="10">
        <v>21475.82</v>
      </c>
      <c r="R91" s="104">
        <v>44774</v>
      </c>
      <c r="S91" s="8"/>
      <c r="T91" s="10" t="s">
        <v>167</v>
      </c>
      <c r="U91" s="10"/>
      <c r="V91" s="10">
        <v>10</v>
      </c>
      <c r="W91" s="10"/>
      <c r="X91" s="8"/>
      <c r="Y91" s="10"/>
      <c r="Z91" s="8"/>
      <c r="AA91" s="10">
        <v>21475.82</v>
      </c>
    </row>
    <row r="92" spans="1:27" ht="14.25" customHeight="1" x14ac:dyDescent="0.3">
      <c r="A92" s="36">
        <v>44775</v>
      </c>
      <c r="B92" s="10" t="s">
        <v>167</v>
      </c>
      <c r="D92" s="105" t="s">
        <v>19</v>
      </c>
      <c r="F92" s="10">
        <v>350</v>
      </c>
      <c r="H92" s="10"/>
      <c r="I92" s="10"/>
      <c r="J92" s="10"/>
      <c r="L92" s="10">
        <v>21825.82</v>
      </c>
      <c r="R92" s="104">
        <v>44775</v>
      </c>
      <c r="S92" s="8"/>
      <c r="T92" s="10" t="s">
        <v>179</v>
      </c>
      <c r="U92" s="10"/>
      <c r="V92" s="10">
        <v>350</v>
      </c>
      <c r="W92" s="10"/>
      <c r="X92" s="8"/>
      <c r="Y92" s="10"/>
      <c r="Z92" s="8"/>
      <c r="AA92" s="10">
        <v>21825.82</v>
      </c>
    </row>
    <row r="93" spans="1:27" ht="14.25" customHeight="1" x14ac:dyDescent="0.3">
      <c r="A93" s="36">
        <v>44776</v>
      </c>
      <c r="B93" s="10" t="s">
        <v>179</v>
      </c>
      <c r="D93" s="8" t="s">
        <v>26</v>
      </c>
      <c r="F93" s="10">
        <v>19.170000000000002</v>
      </c>
      <c r="H93" s="10"/>
      <c r="I93" s="10"/>
      <c r="J93" s="10"/>
      <c r="L93" s="10">
        <v>21844.99</v>
      </c>
      <c r="R93" s="104">
        <v>44776</v>
      </c>
      <c r="S93" s="8"/>
      <c r="T93" s="10" t="s">
        <v>63</v>
      </c>
      <c r="U93" s="10"/>
      <c r="V93" s="10">
        <v>19.170000000000002</v>
      </c>
      <c r="W93" s="10"/>
      <c r="X93" s="8"/>
      <c r="Y93" s="10">
        <v>41.89</v>
      </c>
      <c r="Z93" s="8"/>
      <c r="AA93" s="10">
        <v>21844.99</v>
      </c>
    </row>
    <row r="94" spans="1:27" ht="14.25" customHeight="1" x14ac:dyDescent="0.3">
      <c r="A94" s="36">
        <v>44778</v>
      </c>
      <c r="B94" s="10" t="s">
        <v>63</v>
      </c>
      <c r="F94" s="10"/>
      <c r="H94" s="10" t="s">
        <v>197</v>
      </c>
      <c r="I94" s="10"/>
      <c r="J94" s="10">
        <v>41.89</v>
      </c>
      <c r="L94" s="10">
        <v>21803.1</v>
      </c>
      <c r="R94" s="104">
        <v>44778</v>
      </c>
      <c r="S94" s="8"/>
      <c r="T94" s="10" t="s">
        <v>180</v>
      </c>
      <c r="U94" s="10"/>
      <c r="V94" s="10"/>
      <c r="W94" s="10"/>
      <c r="X94" s="8"/>
      <c r="Y94" s="10">
        <v>14.39</v>
      </c>
      <c r="Z94" s="8"/>
      <c r="AA94" s="10">
        <v>21803.1</v>
      </c>
    </row>
    <row r="95" spans="1:27" ht="14.25" customHeight="1" x14ac:dyDescent="0.3">
      <c r="A95" s="36">
        <v>44781</v>
      </c>
      <c r="B95" s="10" t="s">
        <v>180</v>
      </c>
      <c r="F95" s="10"/>
      <c r="H95" s="10" t="s">
        <v>197</v>
      </c>
      <c r="I95" s="10"/>
      <c r="J95" s="10">
        <v>14.39</v>
      </c>
      <c r="L95" s="10">
        <v>21788.71</v>
      </c>
      <c r="R95" s="104">
        <v>44781</v>
      </c>
      <c r="S95" s="8"/>
      <c r="T95" s="10" t="s">
        <v>137</v>
      </c>
      <c r="U95" s="10"/>
      <c r="V95" s="10"/>
      <c r="W95" s="10"/>
      <c r="X95" s="8"/>
      <c r="Y95" s="10">
        <v>15.3</v>
      </c>
      <c r="Z95" s="8"/>
      <c r="AA95" s="10">
        <v>21788.71</v>
      </c>
    </row>
    <row r="96" spans="1:27" ht="14.25" customHeight="1" x14ac:dyDescent="0.3">
      <c r="A96" s="36">
        <v>44781</v>
      </c>
      <c r="B96" s="10" t="s">
        <v>137</v>
      </c>
      <c r="F96" s="10"/>
      <c r="H96" s="10" t="s">
        <v>197</v>
      </c>
      <c r="I96" s="10"/>
      <c r="J96" s="10">
        <v>15.3</v>
      </c>
      <c r="L96" s="10">
        <v>21773.41</v>
      </c>
      <c r="R96" s="104">
        <v>44781</v>
      </c>
      <c r="S96" s="8"/>
      <c r="T96" s="10" t="s">
        <v>181</v>
      </c>
      <c r="U96" s="10"/>
      <c r="V96" s="10"/>
      <c r="W96" s="10"/>
      <c r="X96" s="8"/>
      <c r="Y96" s="10">
        <v>192.6</v>
      </c>
      <c r="Z96" s="8"/>
      <c r="AA96" s="10">
        <v>21773.41</v>
      </c>
    </row>
    <row r="97" spans="1:27" ht="14.25" customHeight="1" x14ac:dyDescent="0.3">
      <c r="A97" s="36">
        <v>44781</v>
      </c>
      <c r="B97" s="10" t="s">
        <v>181</v>
      </c>
      <c r="F97" s="10"/>
      <c r="H97" s="10" t="s">
        <v>197</v>
      </c>
      <c r="I97" s="10"/>
      <c r="J97" s="10">
        <v>192.6</v>
      </c>
      <c r="L97" s="10">
        <v>21580.81</v>
      </c>
      <c r="R97" s="104">
        <v>44781</v>
      </c>
      <c r="S97" s="8"/>
      <c r="T97" s="10" t="s">
        <v>54</v>
      </c>
      <c r="U97" s="10"/>
      <c r="V97" s="10"/>
      <c r="W97" s="10"/>
      <c r="X97" s="8"/>
      <c r="Y97" s="10"/>
      <c r="Z97" s="8"/>
      <c r="AA97" s="10">
        <v>21580.81</v>
      </c>
    </row>
    <row r="98" spans="1:27" ht="14.25" customHeight="1" x14ac:dyDescent="0.3">
      <c r="A98" s="36">
        <v>44785</v>
      </c>
      <c r="B98" s="10" t="s">
        <v>54</v>
      </c>
      <c r="D98" s="8" t="s">
        <v>26</v>
      </c>
      <c r="F98" s="10">
        <v>10</v>
      </c>
      <c r="H98" s="10"/>
      <c r="I98" s="10"/>
      <c r="J98" s="10"/>
      <c r="L98" s="10">
        <v>21590.81</v>
      </c>
      <c r="R98" s="104">
        <v>44785</v>
      </c>
      <c r="S98" s="8"/>
      <c r="T98" s="10" t="s">
        <v>140</v>
      </c>
      <c r="U98" s="10"/>
      <c r="V98" s="10">
        <v>10</v>
      </c>
      <c r="W98" s="10"/>
      <c r="X98" s="8"/>
      <c r="Y98" s="10"/>
      <c r="Z98" s="8"/>
      <c r="AA98" s="10">
        <v>21590.81</v>
      </c>
    </row>
    <row r="99" spans="1:27" ht="14.25" customHeight="1" x14ac:dyDescent="0.3">
      <c r="A99" s="36">
        <v>44789</v>
      </c>
      <c r="B99" s="10" t="s">
        <v>140</v>
      </c>
      <c r="D99" s="8" t="s">
        <v>19</v>
      </c>
      <c r="F99" s="10">
        <v>15.24</v>
      </c>
      <c r="H99" s="10"/>
      <c r="I99" s="10"/>
      <c r="J99" s="10"/>
      <c r="L99" s="10">
        <v>21606.05</v>
      </c>
      <c r="R99" s="104">
        <v>44789</v>
      </c>
      <c r="S99" s="8"/>
      <c r="T99" s="10" t="s">
        <v>54</v>
      </c>
      <c r="U99" s="10"/>
      <c r="V99" s="10">
        <v>15.24</v>
      </c>
      <c r="W99" s="10"/>
      <c r="X99" s="8"/>
      <c r="Y99" s="10"/>
      <c r="Z99" s="8"/>
      <c r="AA99" s="10">
        <v>21606.05</v>
      </c>
    </row>
    <row r="100" spans="1:27" ht="14.25" customHeight="1" x14ac:dyDescent="0.3">
      <c r="A100" s="36">
        <v>44792</v>
      </c>
      <c r="B100" s="10" t="s">
        <v>54</v>
      </c>
      <c r="D100" s="8" t="s">
        <v>26</v>
      </c>
      <c r="F100" s="10">
        <v>38.590000000000003</v>
      </c>
      <c r="H100" s="10"/>
      <c r="I100" s="10"/>
      <c r="J100" s="10"/>
      <c r="L100" s="10">
        <v>21644.639999999999</v>
      </c>
      <c r="R100" s="104">
        <v>44792</v>
      </c>
      <c r="S100" s="8"/>
      <c r="T100" s="10" t="s">
        <v>138</v>
      </c>
      <c r="U100" s="10"/>
      <c r="V100" s="10">
        <v>38.590000000000003</v>
      </c>
      <c r="W100" s="10"/>
      <c r="X100" s="8"/>
      <c r="Y100" s="10">
        <v>22.34</v>
      </c>
      <c r="Z100" s="8"/>
      <c r="AA100" s="10">
        <v>21644.639999999999</v>
      </c>
    </row>
    <row r="101" spans="1:27" ht="14.25" customHeight="1" x14ac:dyDescent="0.3">
      <c r="A101" s="36">
        <v>44792</v>
      </c>
      <c r="B101" s="10" t="s">
        <v>138</v>
      </c>
      <c r="F101" s="10"/>
      <c r="H101" s="10" t="s">
        <v>197</v>
      </c>
      <c r="I101" s="10"/>
      <c r="J101" s="10">
        <v>22.34</v>
      </c>
      <c r="L101" s="10">
        <v>21622.3</v>
      </c>
      <c r="R101" s="104">
        <v>44792</v>
      </c>
      <c r="S101" s="8"/>
      <c r="T101" s="10" t="s">
        <v>138</v>
      </c>
      <c r="U101" s="10"/>
      <c r="V101" s="10"/>
      <c r="W101" s="10"/>
      <c r="X101" s="8"/>
      <c r="Y101" s="10">
        <v>36.5</v>
      </c>
      <c r="Z101" s="8"/>
      <c r="AA101" s="10">
        <v>21622.3</v>
      </c>
    </row>
    <row r="102" spans="1:27" ht="14.25" customHeight="1" x14ac:dyDescent="0.3">
      <c r="A102" s="36">
        <v>44792</v>
      </c>
      <c r="B102" s="10" t="s">
        <v>138</v>
      </c>
      <c r="F102" s="10"/>
      <c r="H102" s="10" t="s">
        <v>197</v>
      </c>
      <c r="I102" s="10"/>
      <c r="J102" s="10">
        <v>36.5</v>
      </c>
      <c r="L102" s="10">
        <v>21585.8</v>
      </c>
      <c r="R102" s="104">
        <v>44792</v>
      </c>
      <c r="S102" s="8"/>
      <c r="T102" s="10" t="s">
        <v>53</v>
      </c>
      <c r="U102" s="10"/>
      <c r="V102" s="10"/>
      <c r="W102" s="10"/>
      <c r="X102" s="8"/>
      <c r="Y102" s="10">
        <v>1000</v>
      </c>
      <c r="Z102" s="8"/>
      <c r="AA102" s="10">
        <v>21585.8</v>
      </c>
    </row>
    <row r="103" spans="1:27" ht="14.25" customHeight="1" x14ac:dyDescent="0.3">
      <c r="A103" s="36">
        <v>44792</v>
      </c>
      <c r="B103" s="10" t="s">
        <v>53</v>
      </c>
      <c r="F103" s="10"/>
      <c r="H103" s="10" t="s">
        <v>197</v>
      </c>
      <c r="I103" s="10"/>
      <c r="J103" s="10">
        <v>1000</v>
      </c>
      <c r="L103" s="10">
        <v>20585.8</v>
      </c>
      <c r="R103" s="104">
        <v>44792</v>
      </c>
      <c r="S103" s="8"/>
      <c r="T103" s="10" t="s">
        <v>182</v>
      </c>
      <c r="U103" s="10"/>
      <c r="V103" s="10"/>
      <c r="W103" s="10"/>
      <c r="X103" s="8"/>
      <c r="Y103" s="10"/>
      <c r="Z103" s="8"/>
      <c r="AA103" s="10">
        <v>20585.8</v>
      </c>
    </row>
    <row r="104" spans="1:27" ht="14.25" customHeight="1" x14ac:dyDescent="0.3">
      <c r="A104" s="36">
        <v>44792</v>
      </c>
      <c r="B104" s="10" t="s">
        <v>182</v>
      </c>
      <c r="D104" s="8" t="s">
        <v>41</v>
      </c>
      <c r="F104" s="10">
        <v>2450</v>
      </c>
      <c r="H104" s="10"/>
      <c r="I104" s="10"/>
      <c r="J104" s="10"/>
      <c r="L104" s="10">
        <v>23035.8</v>
      </c>
      <c r="R104" s="104">
        <v>44792</v>
      </c>
      <c r="S104" s="8"/>
      <c r="T104" s="10" t="s">
        <v>54</v>
      </c>
      <c r="U104" s="10"/>
      <c r="V104" s="10">
        <v>2450</v>
      </c>
      <c r="W104" s="10"/>
      <c r="X104" s="8"/>
      <c r="Y104" s="10"/>
      <c r="Z104" s="8"/>
      <c r="AA104" s="10">
        <v>23035.8</v>
      </c>
    </row>
    <row r="105" spans="1:27" ht="14.25" customHeight="1" x14ac:dyDescent="0.3">
      <c r="A105" s="36">
        <v>44799</v>
      </c>
      <c r="B105" s="10" t="s">
        <v>54</v>
      </c>
      <c r="D105" s="8" t="s">
        <v>26</v>
      </c>
      <c r="F105" s="10">
        <v>50</v>
      </c>
      <c r="H105" s="10"/>
      <c r="I105" s="10"/>
      <c r="J105" s="10"/>
      <c r="L105" s="10">
        <v>23085.8</v>
      </c>
      <c r="R105" s="104">
        <v>44799</v>
      </c>
      <c r="S105" s="8"/>
      <c r="T105" s="10" t="s">
        <v>54</v>
      </c>
      <c r="U105" s="10"/>
      <c r="V105" s="10">
        <v>50</v>
      </c>
      <c r="W105" s="10"/>
      <c r="X105" s="8"/>
      <c r="Y105" s="10"/>
      <c r="Z105" s="8"/>
      <c r="AA105" s="10">
        <v>23085.8</v>
      </c>
    </row>
    <row r="106" spans="1:27" ht="14.25" customHeight="1" x14ac:dyDescent="0.3">
      <c r="A106" s="36">
        <v>44805</v>
      </c>
      <c r="B106" s="10" t="s">
        <v>54</v>
      </c>
      <c r="D106" s="8" t="s">
        <v>26</v>
      </c>
      <c r="F106" s="10">
        <v>10</v>
      </c>
      <c r="H106" s="10"/>
      <c r="I106" s="10"/>
      <c r="J106" s="10"/>
      <c r="L106" s="10">
        <v>23095.8</v>
      </c>
      <c r="R106" s="104">
        <v>44805</v>
      </c>
      <c r="S106" s="8"/>
      <c r="T106" s="10" t="s">
        <v>63</v>
      </c>
      <c r="U106" s="10"/>
      <c r="V106" s="10">
        <v>10</v>
      </c>
      <c r="W106" s="10"/>
      <c r="X106" s="8"/>
      <c r="Y106" s="10">
        <v>41.89</v>
      </c>
      <c r="Z106" s="8"/>
      <c r="AA106" s="10">
        <v>23095.8</v>
      </c>
    </row>
    <row r="107" spans="1:27" ht="14.25" customHeight="1" x14ac:dyDescent="0.3">
      <c r="A107" s="36">
        <v>44809</v>
      </c>
      <c r="B107" s="10" t="s">
        <v>63</v>
      </c>
      <c r="D107" s="8"/>
      <c r="F107" s="10"/>
      <c r="H107" s="10" t="s">
        <v>197</v>
      </c>
      <c r="I107" s="10"/>
      <c r="J107" s="10">
        <v>41.89</v>
      </c>
      <c r="L107" s="10">
        <v>23053.91</v>
      </c>
      <c r="R107" s="104">
        <v>44809</v>
      </c>
      <c r="S107" s="8"/>
      <c r="T107" s="10" t="s">
        <v>148</v>
      </c>
      <c r="U107" s="10"/>
      <c r="V107" s="10"/>
      <c r="W107" s="10"/>
      <c r="X107" s="8"/>
      <c r="Y107" s="10">
        <v>75</v>
      </c>
      <c r="Z107" s="8"/>
      <c r="AA107" s="10">
        <v>23053.91</v>
      </c>
    </row>
    <row r="108" spans="1:27" ht="14.25" customHeight="1" x14ac:dyDescent="0.3">
      <c r="A108" s="36">
        <v>45174</v>
      </c>
      <c r="B108" s="10" t="s">
        <v>148</v>
      </c>
      <c r="F108" s="10"/>
      <c r="H108" s="10" t="s">
        <v>197</v>
      </c>
      <c r="I108" s="10"/>
      <c r="J108" s="10">
        <v>75</v>
      </c>
      <c r="L108" s="10">
        <v>22978.91</v>
      </c>
      <c r="R108" s="104">
        <v>45174</v>
      </c>
      <c r="S108" s="8"/>
      <c r="T108" s="10" t="s">
        <v>183</v>
      </c>
      <c r="U108" s="10"/>
      <c r="V108" s="10"/>
      <c r="W108" s="10"/>
      <c r="X108" s="8"/>
      <c r="Y108" s="10">
        <v>194.98</v>
      </c>
      <c r="Z108" s="8"/>
      <c r="AA108" s="10">
        <v>22978.91</v>
      </c>
    </row>
    <row r="109" spans="1:27" ht="14.25" customHeight="1" x14ac:dyDescent="0.3">
      <c r="A109" s="36">
        <v>44811</v>
      </c>
      <c r="B109" s="10" t="s">
        <v>183</v>
      </c>
      <c r="F109" s="10"/>
      <c r="H109" s="10" t="s">
        <v>197</v>
      </c>
      <c r="I109" s="10"/>
      <c r="J109" s="10">
        <v>194.98</v>
      </c>
      <c r="L109" s="10">
        <v>22783.93</v>
      </c>
      <c r="R109" s="104">
        <v>44811</v>
      </c>
      <c r="S109" s="8"/>
      <c r="T109" s="10" t="s">
        <v>54</v>
      </c>
      <c r="U109" s="10"/>
      <c r="V109" s="10"/>
      <c r="W109" s="10"/>
      <c r="X109" s="8"/>
      <c r="Y109" s="10"/>
      <c r="Z109" s="8"/>
      <c r="AA109" s="10">
        <v>22783.93</v>
      </c>
    </row>
    <row r="110" spans="1:27" ht="14.25" customHeight="1" x14ac:dyDescent="0.3">
      <c r="A110" s="36">
        <v>44816</v>
      </c>
      <c r="B110" s="10" t="s">
        <v>54</v>
      </c>
      <c r="D110" s="8" t="s">
        <v>26</v>
      </c>
      <c r="F110" s="10">
        <v>10</v>
      </c>
      <c r="H110" s="10"/>
      <c r="I110" s="10"/>
      <c r="J110" s="10"/>
      <c r="L110" s="10">
        <v>22793.93</v>
      </c>
      <c r="R110" s="104">
        <v>44816</v>
      </c>
      <c r="S110" s="8"/>
      <c r="T110" s="10" t="s">
        <v>174</v>
      </c>
      <c r="U110" s="10"/>
      <c r="V110" s="10">
        <v>10</v>
      </c>
      <c r="W110" s="10"/>
      <c r="X110" s="8"/>
      <c r="Y110" s="10">
        <v>15.3</v>
      </c>
      <c r="Z110" s="8"/>
      <c r="AA110" s="10">
        <v>22793.93</v>
      </c>
    </row>
    <row r="111" spans="1:27" ht="14.25" customHeight="1" x14ac:dyDescent="0.3">
      <c r="A111" s="36">
        <v>44816</v>
      </c>
      <c r="B111" s="10" t="s">
        <v>174</v>
      </c>
      <c r="F111" s="10"/>
      <c r="H111" s="10" t="s">
        <v>197</v>
      </c>
      <c r="I111" s="10"/>
      <c r="J111" s="10">
        <v>15.3</v>
      </c>
      <c r="L111" s="10">
        <v>22778.63</v>
      </c>
      <c r="R111" s="104">
        <v>44816</v>
      </c>
      <c r="S111" s="8"/>
      <c r="T111" s="10" t="s">
        <v>51</v>
      </c>
      <c r="U111" s="10"/>
      <c r="V111" s="10"/>
      <c r="W111" s="10"/>
      <c r="X111" s="8"/>
      <c r="Y111" s="10">
        <v>14.39</v>
      </c>
      <c r="Z111" s="8"/>
      <c r="AA111" s="10">
        <v>22778.63</v>
      </c>
    </row>
    <row r="112" spans="1:27" ht="14.25" customHeight="1" x14ac:dyDescent="0.3">
      <c r="A112" s="36">
        <v>44816</v>
      </c>
      <c r="B112" s="10" t="s">
        <v>51</v>
      </c>
      <c r="F112" s="10"/>
      <c r="H112" s="10" t="s">
        <v>197</v>
      </c>
      <c r="I112" s="10"/>
      <c r="J112" s="10">
        <v>14.39</v>
      </c>
      <c r="L112" s="10">
        <v>22764.240000000002</v>
      </c>
      <c r="R112" s="104">
        <v>44816</v>
      </c>
      <c r="S112" s="8"/>
      <c r="T112" s="10" t="s">
        <v>151</v>
      </c>
      <c r="U112" s="10"/>
      <c r="V112" s="10"/>
      <c r="W112" s="10"/>
      <c r="X112" s="8"/>
      <c r="Y112" s="10">
        <v>280</v>
      </c>
      <c r="Z112" s="8"/>
      <c r="AA112" s="10">
        <v>22764.240000000002</v>
      </c>
    </row>
    <row r="113" spans="1:27" ht="14.25" customHeight="1" x14ac:dyDescent="0.3">
      <c r="A113" s="36">
        <v>44818</v>
      </c>
      <c r="B113" s="10" t="s">
        <v>151</v>
      </c>
      <c r="F113" s="10"/>
      <c r="H113" s="10" t="s">
        <v>197</v>
      </c>
      <c r="I113" s="10"/>
      <c r="J113" s="10">
        <v>280</v>
      </c>
      <c r="L113" s="10">
        <v>22484.240000000002</v>
      </c>
      <c r="R113" s="104">
        <v>44818</v>
      </c>
      <c r="T113" s="10" t="s">
        <v>138</v>
      </c>
      <c r="U113" s="10"/>
      <c r="V113" s="10"/>
      <c r="W113" s="10"/>
      <c r="Y113" s="10">
        <v>22.34</v>
      </c>
      <c r="AA113" s="10">
        <v>22484.240000000002</v>
      </c>
    </row>
    <row r="114" spans="1:27" ht="14.25" customHeight="1" x14ac:dyDescent="0.3">
      <c r="A114" s="36">
        <v>44824</v>
      </c>
      <c r="B114" s="10" t="s">
        <v>138</v>
      </c>
      <c r="F114" s="10"/>
      <c r="H114" s="10" t="s">
        <v>197</v>
      </c>
      <c r="I114" s="10"/>
      <c r="J114" s="10">
        <v>22.34</v>
      </c>
      <c r="L114" s="10">
        <v>22461.9</v>
      </c>
      <c r="R114" s="104">
        <v>44824</v>
      </c>
      <c r="T114" s="10" t="s">
        <v>138</v>
      </c>
      <c r="U114" s="10"/>
      <c r="V114" s="10"/>
      <c r="W114" s="10"/>
      <c r="Y114" s="10">
        <v>36.5</v>
      </c>
      <c r="AA114" s="10">
        <v>22461.9</v>
      </c>
    </row>
    <row r="115" spans="1:27" ht="14.25" customHeight="1" x14ac:dyDescent="0.3">
      <c r="A115" s="36">
        <v>44824</v>
      </c>
      <c r="B115" s="10" t="s">
        <v>138</v>
      </c>
      <c r="F115" s="10"/>
      <c r="H115" s="10" t="s">
        <v>197</v>
      </c>
      <c r="I115" s="10"/>
      <c r="J115" s="10">
        <v>36.5</v>
      </c>
      <c r="L115" s="10">
        <v>22425.4</v>
      </c>
      <c r="R115" s="104">
        <v>44824</v>
      </c>
      <c r="T115" s="10" t="s">
        <v>53</v>
      </c>
      <c r="U115" s="10"/>
      <c r="V115" s="10"/>
      <c r="W115" s="10"/>
      <c r="Y115" s="10">
        <v>1000</v>
      </c>
      <c r="AA115" s="10">
        <v>22425.4</v>
      </c>
    </row>
    <row r="116" spans="1:27" ht="14.25" customHeight="1" x14ac:dyDescent="0.3">
      <c r="A116" s="36">
        <v>44824</v>
      </c>
      <c r="B116" s="10" t="s">
        <v>53</v>
      </c>
      <c r="F116" s="10"/>
      <c r="H116" s="10" t="s">
        <v>197</v>
      </c>
      <c r="I116" s="10"/>
      <c r="J116" s="10">
        <v>1000</v>
      </c>
      <c r="L116" s="10">
        <v>21425.4</v>
      </c>
      <c r="R116" s="104">
        <v>44824</v>
      </c>
      <c r="T116" s="10" t="s">
        <v>52</v>
      </c>
      <c r="U116" s="10"/>
      <c r="V116" s="10"/>
      <c r="W116" s="10"/>
      <c r="Y116" s="10"/>
      <c r="AA116" s="10">
        <v>21425.4</v>
      </c>
    </row>
    <row r="117" spans="1:27" ht="14.25" customHeight="1" x14ac:dyDescent="0.3">
      <c r="A117" s="36">
        <v>44825</v>
      </c>
      <c r="B117" s="10" t="s">
        <v>52</v>
      </c>
      <c r="D117" s="105" t="s">
        <v>19</v>
      </c>
      <c r="F117" s="10">
        <v>71.099999999999994</v>
      </c>
      <c r="H117" s="10"/>
      <c r="I117" s="10"/>
      <c r="J117" s="10"/>
      <c r="L117" s="10">
        <v>21469.5</v>
      </c>
      <c r="R117" s="104">
        <v>44825</v>
      </c>
      <c r="T117" s="10" t="s">
        <v>54</v>
      </c>
      <c r="U117" s="10"/>
      <c r="V117" s="10">
        <v>71.099999999999994</v>
      </c>
      <c r="W117" s="10"/>
      <c r="Y117" s="10"/>
      <c r="AA117" s="10">
        <v>21469.5</v>
      </c>
    </row>
    <row r="118" spans="1:27" ht="14.25" customHeight="1" x14ac:dyDescent="0.3">
      <c r="A118" s="36">
        <v>44830</v>
      </c>
      <c r="B118" s="10" t="s">
        <v>54</v>
      </c>
      <c r="D118" s="8" t="s">
        <v>26</v>
      </c>
      <c r="F118" s="10">
        <v>50</v>
      </c>
      <c r="J118" s="10"/>
      <c r="L118" s="10">
        <v>21546.5</v>
      </c>
      <c r="R118" s="104">
        <v>44830</v>
      </c>
      <c r="T118" s="10" t="s">
        <v>52</v>
      </c>
      <c r="U118" s="10"/>
      <c r="V118" s="10">
        <v>50</v>
      </c>
      <c r="W118" s="10"/>
      <c r="Y118" s="10"/>
      <c r="AA118" s="10">
        <v>21546.5</v>
      </c>
    </row>
    <row r="119" spans="1:27" ht="14.25" customHeight="1" x14ac:dyDescent="0.3">
      <c r="A119" s="36">
        <v>44832</v>
      </c>
      <c r="B119" s="10" t="s">
        <v>52</v>
      </c>
      <c r="D119" s="105" t="s">
        <v>19</v>
      </c>
      <c r="F119" s="10">
        <v>23.48</v>
      </c>
      <c r="J119" s="10"/>
      <c r="L119" s="10">
        <v>21569.98</v>
      </c>
      <c r="R119" s="104">
        <v>44832</v>
      </c>
      <c r="T119" s="10" t="s">
        <v>52</v>
      </c>
      <c r="U119" s="10"/>
      <c r="V119" s="10">
        <v>23.48</v>
      </c>
      <c r="W119" s="10"/>
      <c r="Y119" s="10"/>
      <c r="AA119" s="10">
        <v>21569.98</v>
      </c>
    </row>
    <row r="120" spans="1:27" ht="14.25" customHeight="1" x14ac:dyDescent="0.3">
      <c r="A120" s="36">
        <v>44833</v>
      </c>
      <c r="B120" s="10" t="s">
        <v>52</v>
      </c>
      <c r="D120" s="105" t="s">
        <v>19</v>
      </c>
      <c r="F120" s="10">
        <v>23.97</v>
      </c>
      <c r="J120" s="10"/>
      <c r="L120" s="10">
        <v>21593.95</v>
      </c>
      <c r="R120" s="104">
        <v>44833</v>
      </c>
      <c r="T120" s="10" t="s">
        <v>54</v>
      </c>
      <c r="U120" s="10"/>
      <c r="V120" s="10">
        <v>23.97</v>
      </c>
      <c r="W120" s="10"/>
      <c r="Y120" s="10"/>
      <c r="AA120" s="10">
        <v>21593.95</v>
      </c>
    </row>
    <row r="121" spans="1:27" ht="14.25" customHeight="1" x14ac:dyDescent="0.3">
      <c r="A121" s="36">
        <v>44837</v>
      </c>
      <c r="B121" s="10" t="s">
        <v>54</v>
      </c>
      <c r="D121" s="8" t="s">
        <v>26</v>
      </c>
      <c r="F121" s="10">
        <v>10</v>
      </c>
      <c r="J121" s="10"/>
      <c r="L121" s="10">
        <v>21603.95</v>
      </c>
      <c r="R121" s="104">
        <v>44837</v>
      </c>
      <c r="T121" s="10" t="s">
        <v>184</v>
      </c>
      <c r="U121" s="10"/>
      <c r="V121" s="10">
        <v>10</v>
      </c>
      <c r="W121" s="10"/>
      <c r="Y121" s="10">
        <v>12.7</v>
      </c>
      <c r="AA121" s="10">
        <v>21603.95</v>
      </c>
    </row>
    <row r="122" spans="1:27" ht="14.25" customHeight="1" x14ac:dyDescent="0.3">
      <c r="A122" s="36">
        <v>44837</v>
      </c>
      <c r="B122" s="10" t="s">
        <v>184</v>
      </c>
      <c r="F122" s="10"/>
      <c r="H122" s="105" t="s">
        <v>197</v>
      </c>
      <c r="J122" s="10">
        <v>12.7</v>
      </c>
      <c r="L122" s="10">
        <v>21591.25</v>
      </c>
      <c r="R122" s="104">
        <v>44837</v>
      </c>
      <c r="T122" s="10" t="s">
        <v>63</v>
      </c>
      <c r="U122" s="10"/>
      <c r="V122" s="10"/>
      <c r="W122" s="10"/>
      <c r="Y122" s="10">
        <v>41.89</v>
      </c>
      <c r="AA122" s="10">
        <v>21591.25</v>
      </c>
    </row>
    <row r="123" spans="1:27" ht="14.25" customHeight="1" x14ac:dyDescent="0.3">
      <c r="A123" s="36">
        <v>44839</v>
      </c>
      <c r="B123" s="10" t="s">
        <v>63</v>
      </c>
      <c r="F123" s="10"/>
      <c r="H123" s="105" t="s">
        <v>197</v>
      </c>
      <c r="J123" s="10">
        <v>41.89</v>
      </c>
      <c r="L123" s="10">
        <v>21549.360000000001</v>
      </c>
      <c r="R123" s="104">
        <v>44839</v>
      </c>
      <c r="T123" s="10" t="s">
        <v>52</v>
      </c>
      <c r="U123" s="10"/>
      <c r="V123" s="10"/>
      <c r="W123" s="10"/>
      <c r="Y123" s="10"/>
      <c r="AA123" s="10">
        <v>21549.360000000001</v>
      </c>
    </row>
    <row r="124" spans="1:27" ht="14.25" customHeight="1" x14ac:dyDescent="0.3">
      <c r="A124" s="36">
        <v>44839</v>
      </c>
      <c r="B124" s="10" t="s">
        <v>52</v>
      </c>
      <c r="D124" s="105" t="s">
        <v>19</v>
      </c>
      <c r="F124" s="10">
        <v>23.85</v>
      </c>
      <c r="J124" s="10"/>
      <c r="L124" s="10" t="s">
        <v>185</v>
      </c>
      <c r="R124" s="104">
        <v>44839</v>
      </c>
      <c r="T124" s="10" t="s">
        <v>52</v>
      </c>
      <c r="U124" s="10"/>
      <c r="V124" s="10">
        <v>23.85</v>
      </c>
      <c r="W124" s="10"/>
      <c r="Y124" s="10"/>
      <c r="AA124" s="10" t="s">
        <v>185</v>
      </c>
    </row>
    <row r="125" spans="1:27" ht="14.25" customHeight="1" x14ac:dyDescent="0.3">
      <c r="A125" s="36">
        <v>44839</v>
      </c>
      <c r="B125" s="10" t="s">
        <v>52</v>
      </c>
      <c r="D125" s="105" t="s">
        <v>19</v>
      </c>
      <c r="F125" s="10">
        <v>23.48</v>
      </c>
      <c r="J125" s="10"/>
      <c r="L125" s="10">
        <v>21573.21</v>
      </c>
      <c r="R125" s="104">
        <v>44839</v>
      </c>
      <c r="T125" s="10" t="s">
        <v>52</v>
      </c>
      <c r="U125" s="10"/>
      <c r="V125" s="10">
        <v>23.48</v>
      </c>
      <c r="W125" s="10"/>
      <c r="Y125" s="10"/>
      <c r="AA125" s="10">
        <v>21573.21</v>
      </c>
    </row>
    <row r="126" spans="1:27" ht="14.25" customHeight="1" x14ac:dyDescent="0.3">
      <c r="A126" s="36">
        <v>44845</v>
      </c>
      <c r="B126" s="10" t="s">
        <v>52</v>
      </c>
      <c r="D126" s="105" t="s">
        <v>19</v>
      </c>
      <c r="F126" s="10">
        <v>23.97</v>
      </c>
      <c r="J126" s="10"/>
      <c r="L126" s="10">
        <v>21620.66</v>
      </c>
      <c r="R126" s="104">
        <v>44845</v>
      </c>
      <c r="T126" s="10" t="s">
        <v>54</v>
      </c>
      <c r="U126" s="10"/>
      <c r="V126" s="10">
        <v>23.97</v>
      </c>
      <c r="W126" s="10"/>
      <c r="Y126" s="10"/>
      <c r="AA126" s="10">
        <v>21620.66</v>
      </c>
    </row>
    <row r="127" spans="1:27" ht="14.25" customHeight="1" x14ac:dyDescent="0.3">
      <c r="A127" s="36">
        <v>44845</v>
      </c>
      <c r="B127" s="10" t="s">
        <v>54</v>
      </c>
      <c r="D127" s="8" t="s">
        <v>26</v>
      </c>
      <c r="F127" s="10">
        <v>10</v>
      </c>
      <c r="J127" s="10"/>
      <c r="L127" s="10">
        <v>21630.66</v>
      </c>
      <c r="R127" s="104">
        <v>44845</v>
      </c>
      <c r="T127" s="10" t="s">
        <v>52</v>
      </c>
      <c r="U127" s="10"/>
      <c r="V127" s="10">
        <v>10</v>
      </c>
      <c r="W127" s="10"/>
      <c r="Y127" s="10"/>
      <c r="AA127" s="10">
        <v>21630.66</v>
      </c>
    </row>
    <row r="128" spans="1:27" ht="14.25" customHeight="1" x14ac:dyDescent="0.3">
      <c r="A128" s="36">
        <v>44846</v>
      </c>
      <c r="B128" s="10" t="s">
        <v>52</v>
      </c>
      <c r="D128" s="105" t="s">
        <v>19</v>
      </c>
      <c r="F128" s="10">
        <v>25</v>
      </c>
      <c r="J128" s="10"/>
      <c r="L128" s="10">
        <v>21655.66</v>
      </c>
      <c r="R128" s="104">
        <v>44846</v>
      </c>
      <c r="T128" s="10" t="s">
        <v>186</v>
      </c>
      <c r="U128" s="10"/>
      <c r="V128" s="10">
        <v>25</v>
      </c>
      <c r="W128" s="10"/>
      <c r="Y128" s="10"/>
      <c r="AA128" s="10">
        <v>21655.66</v>
      </c>
    </row>
    <row r="129" spans="1:27" ht="14.25" customHeight="1" x14ac:dyDescent="0.3">
      <c r="A129" s="36">
        <v>44851</v>
      </c>
      <c r="B129" s="10" t="s">
        <v>186</v>
      </c>
      <c r="D129" s="105" t="s">
        <v>19</v>
      </c>
      <c r="F129" s="10">
        <v>25</v>
      </c>
      <c r="J129" s="10"/>
      <c r="L129" s="10">
        <v>21680.66</v>
      </c>
      <c r="R129" s="104">
        <v>44851</v>
      </c>
      <c r="T129" s="10" t="s">
        <v>186</v>
      </c>
      <c r="U129" s="10"/>
      <c r="V129" s="10">
        <v>25</v>
      </c>
      <c r="W129" s="10"/>
      <c r="Y129" s="10"/>
      <c r="AA129" s="10">
        <v>21680.66</v>
      </c>
    </row>
    <row r="130" spans="1:27" ht="14.25" customHeight="1" x14ac:dyDescent="0.3">
      <c r="A130" s="36">
        <v>44852</v>
      </c>
      <c r="B130" s="10" t="s">
        <v>186</v>
      </c>
      <c r="D130" s="105" t="s">
        <v>19</v>
      </c>
      <c r="F130" s="10">
        <v>25</v>
      </c>
      <c r="J130" s="10"/>
      <c r="L130" s="10">
        <v>21705.66</v>
      </c>
      <c r="R130" s="104">
        <v>44852</v>
      </c>
      <c r="T130" s="10" t="s">
        <v>138</v>
      </c>
      <c r="U130" s="10"/>
      <c r="V130" s="10">
        <v>25</v>
      </c>
      <c r="W130" s="10"/>
      <c r="Y130" s="10">
        <v>22.34</v>
      </c>
      <c r="AA130" s="10">
        <v>21705.66</v>
      </c>
    </row>
    <row r="131" spans="1:27" ht="14.25" customHeight="1" x14ac:dyDescent="0.3">
      <c r="A131" s="36">
        <v>44853</v>
      </c>
      <c r="B131" s="10" t="s">
        <v>138</v>
      </c>
      <c r="F131" s="10"/>
      <c r="H131" s="105" t="s">
        <v>197</v>
      </c>
      <c r="J131" s="10">
        <v>22.34</v>
      </c>
      <c r="L131" s="10">
        <v>21683.32</v>
      </c>
      <c r="R131" s="104">
        <v>44853</v>
      </c>
      <c r="T131" s="10" t="s">
        <v>138</v>
      </c>
      <c r="U131" s="10"/>
      <c r="V131" s="10"/>
      <c r="W131" s="10"/>
      <c r="Y131" s="10">
        <v>36.5</v>
      </c>
      <c r="AA131" s="10">
        <v>21683.32</v>
      </c>
    </row>
    <row r="132" spans="1:27" ht="14.25" customHeight="1" x14ac:dyDescent="0.3">
      <c r="A132" s="36">
        <v>44853</v>
      </c>
      <c r="B132" s="10" t="s">
        <v>138</v>
      </c>
      <c r="F132" s="10"/>
      <c r="H132" s="105" t="s">
        <v>197</v>
      </c>
      <c r="J132" s="10">
        <v>36.5</v>
      </c>
      <c r="L132" s="10">
        <v>21646.82</v>
      </c>
      <c r="R132" s="104">
        <v>44853</v>
      </c>
      <c r="T132" s="10" t="s">
        <v>53</v>
      </c>
      <c r="U132" s="10"/>
      <c r="V132" s="10"/>
      <c r="W132" s="10"/>
      <c r="Y132" s="10">
        <v>1000</v>
      </c>
      <c r="AA132" s="10">
        <v>21646.82</v>
      </c>
    </row>
    <row r="133" spans="1:27" ht="14.25" customHeight="1" x14ac:dyDescent="0.3">
      <c r="A133" s="36">
        <v>44853</v>
      </c>
      <c r="B133" s="10" t="s">
        <v>53</v>
      </c>
      <c r="F133" s="10"/>
      <c r="H133" s="105" t="s">
        <v>197</v>
      </c>
      <c r="J133" s="10">
        <v>1000</v>
      </c>
      <c r="L133" s="10">
        <v>20646.82</v>
      </c>
      <c r="R133" s="104">
        <v>44853</v>
      </c>
      <c r="T133" s="10" t="s">
        <v>52</v>
      </c>
      <c r="U133" s="10"/>
      <c r="V133" s="10"/>
      <c r="W133" s="10"/>
      <c r="Y133" s="10"/>
      <c r="AA133" s="10">
        <v>20646.82</v>
      </c>
    </row>
    <row r="134" spans="1:27" ht="14.25" customHeight="1" x14ac:dyDescent="0.3">
      <c r="A134" s="36">
        <v>44854</v>
      </c>
      <c r="B134" s="10" t="s">
        <v>52</v>
      </c>
      <c r="D134" s="105" t="s">
        <v>19</v>
      </c>
      <c r="F134" s="10">
        <v>23.97</v>
      </c>
      <c r="J134" s="10"/>
      <c r="L134" s="10">
        <v>20670.79</v>
      </c>
      <c r="R134" s="104">
        <v>44854</v>
      </c>
      <c r="T134" s="10" t="s">
        <v>186</v>
      </c>
      <c r="U134" s="10"/>
      <c r="V134" s="10">
        <v>23.97</v>
      </c>
      <c r="W134" s="10"/>
      <c r="Y134" s="10"/>
      <c r="AA134" s="10">
        <v>20670.79</v>
      </c>
    </row>
    <row r="135" spans="1:27" ht="14.25" customHeight="1" x14ac:dyDescent="0.3">
      <c r="A135" s="36">
        <v>44858</v>
      </c>
      <c r="B135" s="10" t="s">
        <v>186</v>
      </c>
      <c r="D135" s="105" t="s">
        <v>19</v>
      </c>
      <c r="F135" s="10">
        <v>25</v>
      </c>
      <c r="J135" s="10"/>
      <c r="L135" s="10">
        <v>20695.79</v>
      </c>
      <c r="R135" s="104">
        <v>44858</v>
      </c>
      <c r="T135" s="10" t="s">
        <v>54</v>
      </c>
      <c r="U135" s="10"/>
      <c r="V135" s="10">
        <v>25</v>
      </c>
      <c r="W135" s="10"/>
      <c r="Y135" s="10"/>
      <c r="AA135" s="10">
        <v>20695.79</v>
      </c>
    </row>
    <row r="136" spans="1:27" ht="14.25" customHeight="1" x14ac:dyDescent="0.3">
      <c r="A136" s="36">
        <v>44860</v>
      </c>
      <c r="B136" s="10" t="s">
        <v>54</v>
      </c>
      <c r="D136" s="8" t="s">
        <v>26</v>
      </c>
      <c r="F136" s="10">
        <v>50</v>
      </c>
      <c r="J136" s="10"/>
      <c r="L136" s="10">
        <v>20745.79</v>
      </c>
      <c r="R136" s="104">
        <v>44860</v>
      </c>
      <c r="T136" s="10" t="s">
        <v>52</v>
      </c>
      <c r="U136" s="10"/>
      <c r="V136" s="10">
        <v>50</v>
      </c>
      <c r="W136" s="10"/>
      <c r="Y136" s="10"/>
      <c r="AA136" s="10">
        <v>20745.79</v>
      </c>
    </row>
    <row r="137" spans="1:27" ht="14.25" customHeight="1" x14ac:dyDescent="0.3">
      <c r="A137" s="36">
        <v>44865</v>
      </c>
      <c r="B137" s="10" t="s">
        <v>52</v>
      </c>
      <c r="D137" s="8" t="s">
        <v>19</v>
      </c>
      <c r="F137" s="10">
        <v>25</v>
      </c>
      <c r="J137" s="10"/>
      <c r="L137" s="10">
        <v>20770.7</v>
      </c>
      <c r="R137" s="104">
        <v>44865</v>
      </c>
      <c r="T137" s="10" t="s">
        <v>187</v>
      </c>
      <c r="U137" s="10"/>
      <c r="V137" s="10">
        <v>25</v>
      </c>
      <c r="W137" s="10"/>
      <c r="Y137" s="10">
        <v>155.69999999999999</v>
      </c>
      <c r="AA137" s="10">
        <v>20770.7</v>
      </c>
    </row>
    <row r="138" spans="1:27" ht="14.25" customHeight="1" x14ac:dyDescent="0.3">
      <c r="A138" s="36">
        <v>44865</v>
      </c>
      <c r="B138" s="10" t="s">
        <v>187</v>
      </c>
      <c r="F138" s="10"/>
      <c r="H138" s="8" t="s">
        <v>197</v>
      </c>
      <c r="J138" s="10">
        <v>155.69999999999999</v>
      </c>
      <c r="L138" s="10">
        <v>20615.09</v>
      </c>
      <c r="R138" s="104">
        <v>44865</v>
      </c>
      <c r="T138" s="10" t="s">
        <v>54</v>
      </c>
      <c r="U138" s="10"/>
      <c r="V138" s="10"/>
      <c r="W138" s="10"/>
      <c r="Y138" s="10"/>
      <c r="AA138" s="10">
        <v>20615.09</v>
      </c>
    </row>
    <row r="139" spans="1:27" ht="14.25" customHeight="1" x14ac:dyDescent="0.3">
      <c r="A139" s="36">
        <v>44866</v>
      </c>
      <c r="B139" s="10" t="s">
        <v>54</v>
      </c>
      <c r="D139" s="8" t="s">
        <v>26</v>
      </c>
      <c r="F139" s="10">
        <v>10</v>
      </c>
      <c r="J139" s="10"/>
      <c r="L139" s="10">
        <v>20625.09</v>
      </c>
      <c r="R139" s="104">
        <v>44866</v>
      </c>
      <c r="T139" s="10" t="s">
        <v>187</v>
      </c>
      <c r="U139" s="10"/>
      <c r="V139" s="10">
        <v>10</v>
      </c>
      <c r="W139" s="10"/>
      <c r="Y139" s="10">
        <v>9</v>
      </c>
      <c r="AA139" s="10">
        <v>20625.09</v>
      </c>
    </row>
    <row r="140" spans="1:27" ht="14.25" customHeight="1" x14ac:dyDescent="0.3">
      <c r="A140" s="36">
        <v>44867</v>
      </c>
      <c r="B140" s="10" t="s">
        <v>187</v>
      </c>
      <c r="F140" s="10"/>
      <c r="H140" s="105" t="s">
        <v>197</v>
      </c>
      <c r="J140" s="10">
        <v>9</v>
      </c>
      <c r="L140" s="10">
        <v>20616.09</v>
      </c>
      <c r="R140" s="104">
        <v>44867</v>
      </c>
      <c r="T140" s="10" t="s">
        <v>63</v>
      </c>
      <c r="U140" s="10"/>
      <c r="V140" s="10"/>
      <c r="W140" s="10"/>
      <c r="Y140" s="10">
        <v>41.89</v>
      </c>
      <c r="AA140" s="10">
        <v>20616.09</v>
      </c>
    </row>
    <row r="141" spans="1:27" ht="14.25" customHeight="1" x14ac:dyDescent="0.3">
      <c r="A141" s="36">
        <v>44869</v>
      </c>
      <c r="B141" s="10" t="s">
        <v>63</v>
      </c>
      <c r="F141" s="10"/>
      <c r="H141" s="105" t="s">
        <v>197</v>
      </c>
      <c r="J141" s="10">
        <v>41.89</v>
      </c>
      <c r="L141" s="10">
        <v>20574.2</v>
      </c>
      <c r="R141" s="104">
        <v>44869</v>
      </c>
      <c r="T141" s="10" t="s">
        <v>148</v>
      </c>
      <c r="U141" s="10"/>
      <c r="V141" s="10"/>
      <c r="W141" s="10"/>
      <c r="Y141" s="10">
        <v>75</v>
      </c>
      <c r="AA141" s="10">
        <v>20574.2</v>
      </c>
    </row>
    <row r="142" spans="1:27" ht="14.25" customHeight="1" x14ac:dyDescent="0.3">
      <c r="A142" s="36">
        <v>44872</v>
      </c>
      <c r="B142" s="10" t="s">
        <v>148</v>
      </c>
      <c r="F142" s="10"/>
      <c r="H142" s="105" t="s">
        <v>197</v>
      </c>
      <c r="J142" s="10">
        <v>75</v>
      </c>
      <c r="L142" s="10">
        <v>20499.2</v>
      </c>
      <c r="R142" s="104">
        <v>44872</v>
      </c>
      <c r="T142" s="10" t="s">
        <v>188</v>
      </c>
      <c r="U142" s="10"/>
      <c r="V142" s="10"/>
      <c r="W142" s="10"/>
      <c r="Y142" s="10"/>
      <c r="AA142" s="10">
        <v>20499.2</v>
      </c>
    </row>
    <row r="143" spans="1:27" ht="14.25" customHeight="1" x14ac:dyDescent="0.3">
      <c r="A143" s="36">
        <v>44873</v>
      </c>
      <c r="B143" s="10" t="s">
        <v>188</v>
      </c>
      <c r="D143" s="105" t="s">
        <v>19</v>
      </c>
      <c r="F143" s="10">
        <v>15.86</v>
      </c>
      <c r="J143" s="10"/>
      <c r="L143" s="10">
        <v>20515.060000000001</v>
      </c>
      <c r="R143" s="104">
        <v>44873</v>
      </c>
      <c r="T143" s="10" t="s">
        <v>189</v>
      </c>
      <c r="U143" s="10"/>
      <c r="V143" s="10">
        <v>15.86</v>
      </c>
      <c r="W143" s="10"/>
      <c r="Y143" s="10">
        <v>14.39</v>
      </c>
      <c r="AA143" s="10">
        <v>20515.060000000001</v>
      </c>
    </row>
    <row r="144" spans="1:27" ht="14.25" customHeight="1" x14ac:dyDescent="0.3">
      <c r="A144" s="36">
        <v>44876</v>
      </c>
      <c r="B144" s="10" t="s">
        <v>189</v>
      </c>
      <c r="F144" s="10"/>
      <c r="H144" s="105" t="s">
        <v>197</v>
      </c>
      <c r="J144" s="10">
        <v>14.39</v>
      </c>
      <c r="L144" s="10">
        <v>20500.669999999998</v>
      </c>
      <c r="R144" s="104">
        <v>44876</v>
      </c>
      <c r="T144" s="10" t="s">
        <v>174</v>
      </c>
      <c r="U144" s="10" t="s">
        <v>190</v>
      </c>
      <c r="V144" s="10"/>
      <c r="W144" s="10"/>
      <c r="Y144" s="10">
        <v>15.3</v>
      </c>
      <c r="AA144" s="10">
        <v>20500.669999999998</v>
      </c>
    </row>
    <row r="145" spans="1:27" ht="14.25" customHeight="1" x14ac:dyDescent="0.3">
      <c r="A145" s="36">
        <v>44876</v>
      </c>
      <c r="B145" s="10" t="s">
        <v>174</v>
      </c>
      <c r="F145" s="10"/>
      <c r="H145" s="105" t="s">
        <v>197</v>
      </c>
      <c r="J145" s="10">
        <v>15.3</v>
      </c>
      <c r="L145" s="10">
        <v>20485.37</v>
      </c>
      <c r="R145" s="104">
        <v>44876</v>
      </c>
      <c r="T145" s="10" t="s">
        <v>51</v>
      </c>
      <c r="U145" s="10"/>
      <c r="V145" s="10"/>
      <c r="W145" s="10"/>
      <c r="Y145" s="10">
        <v>14.39</v>
      </c>
      <c r="AA145" s="10">
        <v>20485.37</v>
      </c>
    </row>
    <row r="146" spans="1:27" ht="14.25" customHeight="1" x14ac:dyDescent="0.3">
      <c r="A146" s="36">
        <v>44876</v>
      </c>
      <c r="B146" s="10" t="s">
        <v>51</v>
      </c>
      <c r="F146" s="10"/>
      <c r="H146" s="105" t="s">
        <v>197</v>
      </c>
      <c r="J146" s="10">
        <v>14.39</v>
      </c>
      <c r="L146" s="10">
        <v>20470.98</v>
      </c>
      <c r="R146" s="104">
        <v>44876</v>
      </c>
      <c r="T146" s="10" t="s">
        <v>174</v>
      </c>
      <c r="U146" s="10"/>
      <c r="V146" s="10"/>
      <c r="W146" s="10"/>
      <c r="Y146" s="10">
        <v>15.3</v>
      </c>
      <c r="AA146" s="10">
        <v>20470.98</v>
      </c>
    </row>
    <row r="147" spans="1:27" ht="14.25" customHeight="1" x14ac:dyDescent="0.3">
      <c r="A147" s="36">
        <v>44876</v>
      </c>
      <c r="B147" s="10" t="s">
        <v>174</v>
      </c>
      <c r="F147" s="10"/>
      <c r="H147" s="105" t="s">
        <v>197</v>
      </c>
      <c r="J147" s="10">
        <v>15.3</v>
      </c>
      <c r="L147" s="10">
        <v>20455.68</v>
      </c>
      <c r="R147" s="104">
        <v>44876</v>
      </c>
      <c r="T147" s="10" t="s">
        <v>153</v>
      </c>
      <c r="U147" s="10"/>
      <c r="V147" s="10"/>
      <c r="W147" s="10"/>
      <c r="Y147" s="10"/>
      <c r="AA147" s="10">
        <v>20455.68</v>
      </c>
    </row>
    <row r="148" spans="1:27" ht="14.25" customHeight="1" x14ac:dyDescent="0.3">
      <c r="A148" s="36">
        <v>44880</v>
      </c>
      <c r="B148" s="10" t="s">
        <v>153</v>
      </c>
      <c r="D148" s="105" t="s">
        <v>19</v>
      </c>
      <c r="F148" s="10">
        <v>21.41</v>
      </c>
      <c r="J148" s="10"/>
      <c r="L148" s="10">
        <v>20477.09</v>
      </c>
      <c r="R148" s="104">
        <v>44880</v>
      </c>
      <c r="T148" s="10" t="s">
        <v>53</v>
      </c>
      <c r="U148" s="10"/>
      <c r="V148" s="10">
        <v>21.41</v>
      </c>
      <c r="W148" s="10"/>
      <c r="Y148" s="10">
        <v>1000</v>
      </c>
      <c r="AA148" s="10">
        <v>20477.09</v>
      </c>
    </row>
    <row r="149" spans="1:27" ht="14.25" customHeight="1" x14ac:dyDescent="0.3">
      <c r="A149" s="36">
        <v>44886</v>
      </c>
      <c r="B149" s="10" t="s">
        <v>53</v>
      </c>
      <c r="F149" s="10"/>
      <c r="H149" s="105" t="s">
        <v>197</v>
      </c>
      <c r="J149" s="10">
        <v>1000</v>
      </c>
      <c r="L149" s="10">
        <v>19477.09</v>
      </c>
      <c r="R149" s="104">
        <v>44886</v>
      </c>
      <c r="T149" s="10" t="s">
        <v>139</v>
      </c>
      <c r="U149" s="10"/>
      <c r="V149" s="10"/>
      <c r="W149" s="10"/>
      <c r="Y149" s="10">
        <v>22.34</v>
      </c>
      <c r="AA149" s="10">
        <v>19477.09</v>
      </c>
    </row>
    <row r="150" spans="1:27" ht="14.25" customHeight="1" x14ac:dyDescent="0.3">
      <c r="A150" s="36">
        <v>44886</v>
      </c>
      <c r="B150" s="10" t="s">
        <v>139</v>
      </c>
      <c r="F150" s="10"/>
      <c r="H150" s="105" t="s">
        <v>197</v>
      </c>
      <c r="J150" s="10">
        <v>22.34</v>
      </c>
      <c r="L150" s="10">
        <v>19454.75</v>
      </c>
      <c r="R150" s="104">
        <v>44886</v>
      </c>
      <c r="T150" s="10" t="s">
        <v>139</v>
      </c>
      <c r="U150" s="10"/>
      <c r="V150" s="10"/>
      <c r="W150" s="10"/>
      <c r="Y150" s="10">
        <v>36.5</v>
      </c>
      <c r="AA150" s="10">
        <v>19454.75</v>
      </c>
    </row>
    <row r="151" spans="1:27" ht="14.25" customHeight="1" x14ac:dyDescent="0.3">
      <c r="A151" s="36">
        <v>44886</v>
      </c>
      <c r="B151" s="10" t="s">
        <v>139</v>
      </c>
      <c r="F151" s="10"/>
      <c r="H151" s="105" t="s">
        <v>197</v>
      </c>
      <c r="J151" s="10">
        <v>36.5</v>
      </c>
      <c r="L151" s="10">
        <v>19418.25</v>
      </c>
      <c r="R151" s="104">
        <v>44886</v>
      </c>
      <c r="T151" s="10" t="s">
        <v>191</v>
      </c>
      <c r="U151" s="10"/>
      <c r="V151" s="10"/>
      <c r="W151" s="10"/>
      <c r="Y151" s="10"/>
      <c r="AA151" s="10">
        <v>19418.25</v>
      </c>
    </row>
    <row r="152" spans="1:27" ht="14.25" customHeight="1" x14ac:dyDescent="0.3">
      <c r="A152" s="36">
        <v>44890</v>
      </c>
      <c r="B152" s="10" t="s">
        <v>191</v>
      </c>
      <c r="D152" s="8" t="s">
        <v>41</v>
      </c>
      <c r="F152" s="10">
        <v>4800</v>
      </c>
      <c r="J152" s="10"/>
      <c r="L152" s="10">
        <v>24218.25</v>
      </c>
      <c r="R152" s="104">
        <v>44890</v>
      </c>
      <c r="T152" s="10" t="s">
        <v>186</v>
      </c>
      <c r="U152" s="10"/>
      <c r="V152" s="10">
        <v>4800</v>
      </c>
      <c r="W152" s="10"/>
      <c r="Y152" s="10"/>
      <c r="AA152" s="10">
        <v>24218.25</v>
      </c>
    </row>
    <row r="153" spans="1:27" ht="14.25" customHeight="1" x14ac:dyDescent="0.3">
      <c r="A153" s="36">
        <v>44893</v>
      </c>
      <c r="B153" s="10" t="s">
        <v>186</v>
      </c>
      <c r="D153" s="105" t="s">
        <v>19</v>
      </c>
      <c r="F153" s="10">
        <v>25</v>
      </c>
      <c r="J153" s="10"/>
      <c r="L153" s="10">
        <v>24243.25</v>
      </c>
      <c r="R153" s="104">
        <v>44893</v>
      </c>
      <c r="T153" s="10" t="s">
        <v>192</v>
      </c>
      <c r="U153" s="10"/>
      <c r="V153" s="10">
        <v>25</v>
      </c>
      <c r="W153" s="10"/>
      <c r="Y153" s="10"/>
      <c r="AA153" s="10">
        <v>24243.25</v>
      </c>
    </row>
    <row r="154" spans="1:27" ht="14.25" customHeight="1" x14ac:dyDescent="0.3">
      <c r="A154" s="36">
        <v>44893</v>
      </c>
      <c r="B154" s="10" t="s">
        <v>192</v>
      </c>
      <c r="D154" s="8" t="s">
        <v>26</v>
      </c>
      <c r="F154" s="10">
        <v>50</v>
      </c>
      <c r="J154" s="10"/>
      <c r="L154" s="10">
        <v>24293.25</v>
      </c>
      <c r="R154" s="104">
        <v>44893</v>
      </c>
      <c r="T154" s="10" t="s">
        <v>193</v>
      </c>
      <c r="U154" s="10"/>
      <c r="V154" s="10">
        <v>50</v>
      </c>
      <c r="W154" s="10"/>
      <c r="Y154" s="10"/>
      <c r="AA154" s="10">
        <v>24293.25</v>
      </c>
    </row>
    <row r="155" spans="1:27" ht="14.25" customHeight="1" x14ac:dyDescent="0.3">
      <c r="A155" s="36">
        <v>44894</v>
      </c>
      <c r="B155" s="10" t="s">
        <v>193</v>
      </c>
      <c r="D155" s="8" t="s">
        <v>41</v>
      </c>
      <c r="F155" s="10">
        <v>500</v>
      </c>
      <c r="J155" s="10"/>
      <c r="L155" s="10">
        <v>24793.25</v>
      </c>
      <c r="R155" s="104">
        <v>44894</v>
      </c>
      <c r="T155" s="10" t="s">
        <v>54</v>
      </c>
      <c r="U155" s="10"/>
      <c r="V155" s="10">
        <v>500</v>
      </c>
      <c r="W155" s="10"/>
      <c r="Y155" s="10"/>
      <c r="AA155" s="10">
        <v>24793.25</v>
      </c>
    </row>
    <row r="156" spans="1:27" ht="14.25" customHeight="1" x14ac:dyDescent="0.3">
      <c r="A156" s="36">
        <v>44896</v>
      </c>
      <c r="B156" s="10" t="s">
        <v>54</v>
      </c>
      <c r="D156" s="8" t="s">
        <v>26</v>
      </c>
      <c r="F156" s="10">
        <v>10</v>
      </c>
      <c r="J156" s="10"/>
      <c r="L156" s="10">
        <v>24803.25</v>
      </c>
      <c r="R156" s="104">
        <v>44896</v>
      </c>
      <c r="T156" s="10" t="s">
        <v>186</v>
      </c>
      <c r="U156" s="10"/>
      <c r="V156" s="10">
        <v>10</v>
      </c>
      <c r="W156" s="10"/>
      <c r="Y156" s="10"/>
      <c r="AA156" s="10">
        <v>24803.25</v>
      </c>
    </row>
    <row r="157" spans="1:27" ht="14.25" customHeight="1" x14ac:dyDescent="0.3">
      <c r="A157" s="36">
        <v>44900</v>
      </c>
      <c r="B157" s="10" t="s">
        <v>186</v>
      </c>
      <c r="D157" s="105" t="s">
        <v>19</v>
      </c>
      <c r="F157" s="10">
        <v>25</v>
      </c>
      <c r="J157" s="10"/>
      <c r="L157" s="10">
        <v>24828.25</v>
      </c>
      <c r="R157" s="104">
        <v>44900</v>
      </c>
      <c r="T157" s="10" t="s">
        <v>54</v>
      </c>
      <c r="U157" s="10"/>
      <c r="V157" s="10">
        <v>25</v>
      </c>
      <c r="W157" s="10"/>
      <c r="Y157" s="10"/>
      <c r="AA157" s="10">
        <v>24828.25</v>
      </c>
    </row>
    <row r="158" spans="1:27" ht="14.25" customHeight="1" x14ac:dyDescent="0.3">
      <c r="A158" s="36">
        <v>44904</v>
      </c>
      <c r="B158" s="10" t="s">
        <v>54</v>
      </c>
      <c r="D158" s="8" t="s">
        <v>26</v>
      </c>
      <c r="F158" s="10">
        <v>19.170000000000002</v>
      </c>
      <c r="J158" s="10"/>
      <c r="L158" s="10">
        <v>24847.42</v>
      </c>
      <c r="R158" s="104">
        <v>44904</v>
      </c>
      <c r="T158" s="10" t="s">
        <v>186</v>
      </c>
      <c r="U158" s="10"/>
      <c r="V158" s="10">
        <v>19.170000000000002</v>
      </c>
      <c r="W158" s="10"/>
      <c r="Y158" s="10"/>
      <c r="AA158" s="10">
        <v>24847.42</v>
      </c>
    </row>
    <row r="159" spans="1:27" ht="14.25" customHeight="1" x14ac:dyDescent="0.3">
      <c r="A159" s="36">
        <v>44914</v>
      </c>
      <c r="B159" s="10" t="s">
        <v>186</v>
      </c>
      <c r="D159" s="105" t="s">
        <v>19</v>
      </c>
      <c r="F159" s="10">
        <v>25</v>
      </c>
      <c r="J159" s="10"/>
      <c r="L159" s="10">
        <v>24872.42</v>
      </c>
      <c r="R159" s="104">
        <v>44914</v>
      </c>
      <c r="T159" s="10" t="s">
        <v>137</v>
      </c>
      <c r="U159" s="10"/>
      <c r="V159" s="10">
        <v>25</v>
      </c>
      <c r="W159" s="10"/>
      <c r="Y159" s="10">
        <v>15.3</v>
      </c>
      <c r="AA159" s="10">
        <v>24872.42</v>
      </c>
    </row>
    <row r="160" spans="1:27" ht="14.25" customHeight="1" x14ac:dyDescent="0.3">
      <c r="A160" s="36">
        <v>44914</v>
      </c>
      <c r="B160" s="10" t="s">
        <v>137</v>
      </c>
      <c r="F160" s="10"/>
      <c r="H160" s="105" t="s">
        <v>197</v>
      </c>
      <c r="J160" s="10">
        <v>15.3</v>
      </c>
      <c r="L160" s="10">
        <v>24857.119999999999</v>
      </c>
      <c r="R160" s="104">
        <v>44914</v>
      </c>
      <c r="T160" s="10" t="s">
        <v>51</v>
      </c>
      <c r="U160" s="10"/>
      <c r="V160" s="10"/>
      <c r="W160" s="10"/>
      <c r="Y160" s="10">
        <v>14.39</v>
      </c>
      <c r="AA160" s="10">
        <v>24857.119999999999</v>
      </c>
    </row>
    <row r="161" spans="1:27" ht="14.25" customHeight="1" x14ac:dyDescent="0.3">
      <c r="A161" s="36">
        <v>44914</v>
      </c>
      <c r="B161" s="10" t="s">
        <v>51</v>
      </c>
      <c r="F161" s="10"/>
      <c r="H161" s="105" t="s">
        <v>197</v>
      </c>
      <c r="J161" s="10">
        <v>14.39</v>
      </c>
      <c r="L161" s="10">
        <v>24842.73</v>
      </c>
      <c r="R161" s="104">
        <v>44914</v>
      </c>
      <c r="T161" s="10" t="s">
        <v>139</v>
      </c>
      <c r="U161" s="10"/>
      <c r="V161" s="10"/>
      <c r="W161" s="10"/>
      <c r="Y161" s="10">
        <v>22.34</v>
      </c>
      <c r="AA161" s="10">
        <v>24842.73</v>
      </c>
    </row>
    <row r="162" spans="1:27" ht="14.25" customHeight="1" x14ac:dyDescent="0.3">
      <c r="A162" s="36">
        <v>44914</v>
      </c>
      <c r="B162" s="10" t="s">
        <v>139</v>
      </c>
      <c r="F162" s="10"/>
      <c r="H162" s="105" t="s">
        <v>197</v>
      </c>
      <c r="J162" s="10">
        <v>22.34</v>
      </c>
      <c r="L162" s="10">
        <v>24820.39</v>
      </c>
      <c r="R162" s="104">
        <v>44914</v>
      </c>
      <c r="T162" s="10" t="s">
        <v>139</v>
      </c>
      <c r="U162" s="10"/>
      <c r="V162" s="10"/>
      <c r="W162" s="10"/>
      <c r="Y162" s="10">
        <v>36.5</v>
      </c>
      <c r="AA162" s="10">
        <v>24820.39</v>
      </c>
    </row>
    <row r="163" spans="1:27" ht="14.25" customHeight="1" x14ac:dyDescent="0.3">
      <c r="A163" s="36">
        <v>44914</v>
      </c>
      <c r="B163" s="10" t="s">
        <v>139</v>
      </c>
      <c r="F163" s="10"/>
      <c r="H163" s="105" t="s">
        <v>197</v>
      </c>
      <c r="J163" s="10">
        <v>36.5</v>
      </c>
      <c r="L163" s="10">
        <v>24783.89</v>
      </c>
      <c r="R163" s="104">
        <v>44914</v>
      </c>
      <c r="T163" s="10" t="s">
        <v>186</v>
      </c>
      <c r="U163" s="10"/>
      <c r="V163" s="10"/>
      <c r="W163" s="10"/>
      <c r="Y163" s="10"/>
      <c r="AA163" s="10">
        <v>24783.89</v>
      </c>
    </row>
    <row r="164" spans="1:27" ht="14.25" customHeight="1" x14ac:dyDescent="0.3">
      <c r="A164" s="36">
        <v>44915</v>
      </c>
      <c r="B164" s="10" t="s">
        <v>186</v>
      </c>
      <c r="D164" s="105" t="s">
        <v>19</v>
      </c>
      <c r="F164" s="10">
        <v>25</v>
      </c>
      <c r="J164" s="10"/>
      <c r="L164" s="10">
        <v>23808.89</v>
      </c>
      <c r="R164" s="104">
        <v>44915</v>
      </c>
      <c r="T164" s="10" t="s">
        <v>54</v>
      </c>
      <c r="U164" s="10"/>
      <c r="V164" s="10">
        <v>25</v>
      </c>
      <c r="W164" s="10"/>
      <c r="Y164" s="10"/>
      <c r="AA164" s="10">
        <v>23808.89</v>
      </c>
    </row>
    <row r="165" spans="1:27" ht="14.25" customHeight="1" x14ac:dyDescent="0.3">
      <c r="A165" s="36">
        <v>44923</v>
      </c>
      <c r="B165" s="10" t="s">
        <v>54</v>
      </c>
      <c r="D165" s="8" t="s">
        <v>26</v>
      </c>
      <c r="F165" s="10">
        <v>50</v>
      </c>
      <c r="J165" s="10"/>
      <c r="L165" s="10">
        <v>23858.89</v>
      </c>
      <c r="R165" s="104">
        <v>44923</v>
      </c>
      <c r="T165" s="10" t="s">
        <v>54</v>
      </c>
      <c r="U165" s="10"/>
      <c r="V165" s="10">
        <v>50</v>
      </c>
      <c r="W165" s="10"/>
      <c r="Y165" s="10"/>
      <c r="AA165" s="10">
        <v>23858.89</v>
      </c>
    </row>
    <row r="166" spans="1:27" ht="14.25" customHeight="1" x14ac:dyDescent="0.3">
      <c r="A166" s="36">
        <v>44929</v>
      </c>
      <c r="B166" s="10" t="s">
        <v>54</v>
      </c>
      <c r="D166" s="8" t="s">
        <v>26</v>
      </c>
      <c r="F166" s="10">
        <v>10</v>
      </c>
      <c r="J166" s="10"/>
      <c r="L166" s="10">
        <v>23863.89</v>
      </c>
      <c r="R166" s="104">
        <v>44929</v>
      </c>
      <c r="T166" s="10" t="s">
        <v>194</v>
      </c>
      <c r="U166" s="10"/>
      <c r="V166" s="10">
        <v>10</v>
      </c>
      <c r="W166" s="10"/>
      <c r="Y166" s="10">
        <v>16</v>
      </c>
      <c r="AA166" s="10">
        <v>23863.89</v>
      </c>
    </row>
    <row r="167" spans="1:27" ht="14.25" customHeight="1" x14ac:dyDescent="0.3">
      <c r="A167" s="36">
        <v>44932</v>
      </c>
      <c r="B167" s="10" t="s">
        <v>194</v>
      </c>
      <c r="F167" s="10"/>
      <c r="H167" s="105" t="s">
        <v>197</v>
      </c>
      <c r="J167" s="10">
        <v>16</v>
      </c>
      <c r="L167" s="10">
        <v>23852.89</v>
      </c>
      <c r="R167" s="104">
        <v>44932</v>
      </c>
      <c r="T167" s="10" t="s">
        <v>166</v>
      </c>
      <c r="U167" s="10"/>
      <c r="V167" s="10"/>
      <c r="W167" s="10"/>
      <c r="Y167" s="10">
        <v>200</v>
      </c>
      <c r="AA167" s="10">
        <v>23852.89</v>
      </c>
    </row>
    <row r="168" spans="1:27" ht="14.25" customHeight="1" x14ac:dyDescent="0.3">
      <c r="A168" s="36">
        <v>44935</v>
      </c>
      <c r="B168" s="10" t="s">
        <v>166</v>
      </c>
      <c r="F168" s="10"/>
      <c r="H168" s="105" t="s">
        <v>197</v>
      </c>
      <c r="J168" s="10">
        <v>200</v>
      </c>
      <c r="L168" s="10">
        <v>23652.89</v>
      </c>
      <c r="R168" s="104">
        <v>44935</v>
      </c>
      <c r="T168" s="10" t="s">
        <v>167</v>
      </c>
      <c r="U168" s="10"/>
      <c r="V168" s="10"/>
      <c r="W168" s="10"/>
      <c r="Y168" s="10"/>
      <c r="AA168" s="10">
        <v>23652.89</v>
      </c>
    </row>
    <row r="169" spans="1:27" ht="14.25" customHeight="1" x14ac:dyDescent="0.3">
      <c r="A169" s="36">
        <v>44942</v>
      </c>
      <c r="B169" s="10" t="s">
        <v>167</v>
      </c>
      <c r="D169" s="105" t="s">
        <v>19</v>
      </c>
      <c r="F169" s="10">
        <v>700</v>
      </c>
      <c r="J169" s="10"/>
      <c r="L169" s="10">
        <v>24352.89</v>
      </c>
      <c r="R169" s="104">
        <v>44942</v>
      </c>
      <c r="T169" s="10" t="s">
        <v>195</v>
      </c>
      <c r="U169" s="10"/>
      <c r="V169" s="10">
        <v>700</v>
      </c>
      <c r="W169" s="10"/>
      <c r="Y169" s="10"/>
      <c r="AA169" s="10">
        <v>24352.89</v>
      </c>
    </row>
    <row r="170" spans="1:27" ht="14.25" customHeight="1" x14ac:dyDescent="0.3">
      <c r="A170" s="36">
        <v>44943</v>
      </c>
      <c r="B170" s="10" t="s">
        <v>195</v>
      </c>
      <c r="D170" s="8" t="s">
        <v>26</v>
      </c>
      <c r="F170" s="10">
        <v>150</v>
      </c>
      <c r="J170" s="10"/>
      <c r="L170" s="10">
        <v>24502.89</v>
      </c>
      <c r="R170" s="104">
        <v>44943</v>
      </c>
      <c r="T170" s="10" t="s">
        <v>139</v>
      </c>
      <c r="U170" s="10"/>
      <c r="V170" s="10">
        <v>150</v>
      </c>
      <c r="W170" s="10"/>
      <c r="Y170" s="10">
        <v>22.34</v>
      </c>
      <c r="AA170" s="10">
        <v>24502.89</v>
      </c>
    </row>
    <row r="171" spans="1:27" ht="14.25" customHeight="1" x14ac:dyDescent="0.3">
      <c r="A171" s="36">
        <v>44945</v>
      </c>
      <c r="B171" s="10" t="s">
        <v>139</v>
      </c>
      <c r="F171" s="10"/>
      <c r="H171" s="105" t="s">
        <v>197</v>
      </c>
      <c r="J171" s="10">
        <v>22.34</v>
      </c>
      <c r="L171" s="10">
        <v>24480.55</v>
      </c>
      <c r="R171" s="104">
        <v>44945</v>
      </c>
      <c r="T171" s="10" t="s">
        <v>139</v>
      </c>
      <c r="U171" s="10"/>
      <c r="V171" s="10"/>
      <c r="W171" s="10"/>
      <c r="Y171" s="10">
        <v>36.5</v>
      </c>
      <c r="AA171" s="10">
        <v>24480.55</v>
      </c>
    </row>
    <row r="172" spans="1:27" ht="14.25" customHeight="1" x14ac:dyDescent="0.3">
      <c r="A172" s="36">
        <v>44945</v>
      </c>
      <c r="B172" s="10" t="s">
        <v>139</v>
      </c>
      <c r="F172" s="10"/>
      <c r="H172" s="105" t="s">
        <v>197</v>
      </c>
      <c r="J172" s="10">
        <v>36.5</v>
      </c>
      <c r="L172" s="10">
        <v>24444.05</v>
      </c>
      <c r="R172" s="104">
        <v>44945</v>
      </c>
      <c r="T172" s="10" t="s">
        <v>53</v>
      </c>
      <c r="U172" s="10"/>
      <c r="V172" s="10"/>
      <c r="W172" s="10"/>
      <c r="Y172" s="10">
        <v>1000</v>
      </c>
      <c r="AA172" s="10">
        <v>24444.05</v>
      </c>
    </row>
    <row r="173" spans="1:27" ht="14.25" customHeight="1" x14ac:dyDescent="0.3">
      <c r="A173" s="36">
        <v>44945</v>
      </c>
      <c r="B173" s="10" t="s">
        <v>53</v>
      </c>
      <c r="F173" s="10"/>
      <c r="H173" s="105" t="s">
        <v>197</v>
      </c>
      <c r="J173" s="10">
        <v>1000</v>
      </c>
      <c r="L173" s="10">
        <v>23444.05</v>
      </c>
      <c r="R173" s="104">
        <v>44945</v>
      </c>
      <c r="T173" s="10" t="s">
        <v>51</v>
      </c>
      <c r="U173" s="10"/>
      <c r="V173" s="10"/>
      <c r="W173" s="10"/>
      <c r="Y173" s="10">
        <v>14.39</v>
      </c>
      <c r="AA173" s="10">
        <v>23444.05</v>
      </c>
    </row>
    <row r="174" spans="1:27" ht="14.25" customHeight="1" x14ac:dyDescent="0.3">
      <c r="A174" s="36">
        <v>44949</v>
      </c>
      <c r="B174" s="10" t="s">
        <v>51</v>
      </c>
      <c r="F174" s="10"/>
      <c r="H174" s="8" t="s">
        <v>197</v>
      </c>
      <c r="J174" s="10">
        <v>14.39</v>
      </c>
      <c r="L174" s="10">
        <v>23429.66</v>
      </c>
      <c r="R174" s="104">
        <v>44949</v>
      </c>
      <c r="T174" s="10" t="s">
        <v>137</v>
      </c>
      <c r="U174" s="10"/>
      <c r="V174" s="10"/>
      <c r="W174" s="10"/>
      <c r="Y174" s="10">
        <v>15.3</v>
      </c>
      <c r="AA174" s="10">
        <v>23429.66</v>
      </c>
    </row>
    <row r="175" spans="1:27" ht="14.25" customHeight="1" x14ac:dyDescent="0.3">
      <c r="A175" s="36">
        <v>44949</v>
      </c>
      <c r="B175" s="10" t="s">
        <v>137</v>
      </c>
      <c r="F175" s="10"/>
      <c r="H175" s="105" t="s">
        <v>197</v>
      </c>
      <c r="J175" s="10">
        <v>15.3</v>
      </c>
      <c r="L175" s="10">
        <v>23414.36</v>
      </c>
      <c r="R175" s="104">
        <v>44949</v>
      </c>
      <c r="T175" s="10" t="s">
        <v>54</v>
      </c>
      <c r="U175" s="10"/>
      <c r="V175" s="10"/>
      <c r="W175" s="10"/>
      <c r="Y175" s="10"/>
      <c r="AA175" s="10">
        <v>23414.36</v>
      </c>
    </row>
    <row r="176" spans="1:27" ht="14.25" customHeight="1" x14ac:dyDescent="0.3">
      <c r="A176" s="36">
        <v>44952</v>
      </c>
      <c r="B176" s="10" t="s">
        <v>54</v>
      </c>
      <c r="D176" s="8" t="s">
        <v>26</v>
      </c>
      <c r="F176" s="10">
        <v>50</v>
      </c>
      <c r="J176" s="10"/>
      <c r="L176" s="10">
        <v>23464.36</v>
      </c>
      <c r="R176" s="104">
        <v>44952</v>
      </c>
      <c r="T176" s="10" t="s">
        <v>181</v>
      </c>
      <c r="U176" s="10"/>
      <c r="V176" s="10">
        <v>50</v>
      </c>
      <c r="W176" s="10"/>
      <c r="Y176" s="10">
        <v>285.3</v>
      </c>
      <c r="AA176" s="10">
        <v>23464.36</v>
      </c>
    </row>
    <row r="177" spans="1:27" ht="14.25" customHeight="1" x14ac:dyDescent="0.3">
      <c r="A177" s="36">
        <v>44956</v>
      </c>
      <c r="B177" s="10" t="s">
        <v>181</v>
      </c>
      <c r="F177" s="10"/>
      <c r="H177" s="105" t="s">
        <v>197</v>
      </c>
      <c r="J177" s="10">
        <v>285.3</v>
      </c>
      <c r="L177" s="10">
        <v>23179.06</v>
      </c>
      <c r="R177" s="104">
        <v>44956</v>
      </c>
      <c r="T177" s="10" t="s">
        <v>140</v>
      </c>
      <c r="U177" s="10"/>
      <c r="V177" s="10"/>
      <c r="W177" s="10"/>
      <c r="Y177" s="10"/>
      <c r="AA177" s="10">
        <v>23179.06</v>
      </c>
    </row>
    <row r="178" spans="1:27" ht="14.25" customHeight="1" x14ac:dyDescent="0.3">
      <c r="A178" s="36">
        <v>44957</v>
      </c>
      <c r="B178" s="10" t="s">
        <v>140</v>
      </c>
      <c r="D178" s="105" t="s">
        <v>19</v>
      </c>
      <c r="F178" s="10">
        <v>21.81</v>
      </c>
      <c r="L178" s="10">
        <v>23200.87</v>
      </c>
      <c r="R178" s="104">
        <v>44957</v>
      </c>
      <c r="V178" s="10">
        <v>21.81</v>
      </c>
      <c r="AA178" s="10">
        <v>23200.87</v>
      </c>
    </row>
    <row r="179" spans="1:27" ht="14.25" customHeight="1" x14ac:dyDescent="0.3">
      <c r="A179" s="106"/>
      <c r="J179" s="10"/>
      <c r="L179" s="10"/>
      <c r="R179" s="106"/>
    </row>
    <row r="180" spans="1:27" ht="14.25" customHeight="1" x14ac:dyDescent="0.3">
      <c r="A180" s="9"/>
      <c r="F180" s="12"/>
      <c r="J180" s="12"/>
      <c r="R180" s="106"/>
    </row>
    <row r="181" spans="1:27" ht="41.4" customHeight="1" x14ac:dyDescent="0.3">
      <c r="A181" s="9"/>
      <c r="E181" s="99" t="s">
        <v>11</v>
      </c>
      <c r="F181" s="107">
        <f>SUM(F3:F180)</f>
        <v>27375.279999999999</v>
      </c>
      <c r="J181" s="12"/>
    </row>
    <row r="182" spans="1:27" ht="14.25" customHeight="1" x14ac:dyDescent="0.3">
      <c r="A182" s="9"/>
      <c r="E182" s="99" t="s">
        <v>12</v>
      </c>
      <c r="F182" s="107">
        <v>15331</v>
      </c>
      <c r="J182" s="12"/>
    </row>
    <row r="183" spans="1:27" ht="42.6" customHeight="1" x14ac:dyDescent="0.3">
      <c r="A183" s="9"/>
      <c r="E183" s="99" t="s">
        <v>196</v>
      </c>
      <c r="F183" s="107">
        <v>12044</v>
      </c>
      <c r="J183" s="12"/>
    </row>
    <row r="184" spans="1:27" ht="14.25" customHeight="1" x14ac:dyDescent="0.3">
      <c r="A184" s="9"/>
      <c r="F184" s="12"/>
      <c r="J184" s="12"/>
    </row>
    <row r="185" spans="1:27" ht="13.95" customHeight="1" x14ac:dyDescent="0.3">
      <c r="A185" s="9"/>
      <c r="F185" s="12"/>
      <c r="J185" s="12"/>
    </row>
    <row r="186" spans="1:27" ht="42" customHeight="1" x14ac:dyDescent="0.3">
      <c r="A186" s="9"/>
      <c r="F186" s="12"/>
      <c r="J186" s="12"/>
    </row>
    <row r="187" spans="1:27" ht="14.25" customHeight="1" x14ac:dyDescent="0.3">
      <c r="A187" s="9"/>
      <c r="F187" s="12"/>
      <c r="J187" s="12"/>
    </row>
    <row r="188" spans="1:27" ht="14.25" customHeight="1" x14ac:dyDescent="0.3">
      <c r="A188" s="9"/>
      <c r="F188" s="12"/>
      <c r="J188" s="12"/>
    </row>
    <row r="189" spans="1:27" ht="14.25" customHeight="1" x14ac:dyDescent="0.3">
      <c r="A189" s="9"/>
      <c r="F189" s="12"/>
      <c r="J189" s="12"/>
    </row>
    <row r="190" spans="1:27" ht="14.25" customHeight="1" x14ac:dyDescent="0.3">
      <c r="A190" s="9"/>
      <c r="F190" s="12"/>
      <c r="J190" s="12"/>
    </row>
    <row r="191" spans="1:27" ht="14.25" customHeight="1" x14ac:dyDescent="0.3">
      <c r="A191" s="9"/>
      <c r="F191" s="12"/>
      <c r="J191" s="12"/>
    </row>
    <row r="192" spans="1:27" ht="14.25" customHeight="1" x14ac:dyDescent="0.3">
      <c r="A192" s="9"/>
      <c r="F192" s="12"/>
      <c r="J192" s="12"/>
    </row>
    <row r="193" spans="1:10" ht="14.25" customHeight="1" x14ac:dyDescent="0.3">
      <c r="A193" s="9"/>
      <c r="F193" s="12"/>
      <c r="J193" s="12"/>
    </row>
    <row r="194" spans="1:10" ht="14.25" customHeight="1" x14ac:dyDescent="0.3">
      <c r="A194" s="9"/>
      <c r="F194" s="12"/>
      <c r="J194" s="12"/>
    </row>
    <row r="195" spans="1:10" ht="14.25" customHeight="1" x14ac:dyDescent="0.3">
      <c r="A195" s="9"/>
      <c r="F195" s="12"/>
      <c r="J195" s="12"/>
    </row>
    <row r="196" spans="1:10" ht="14.25" customHeight="1" x14ac:dyDescent="0.3">
      <c r="A196" s="9"/>
      <c r="F196" s="12"/>
      <c r="J196" s="12"/>
    </row>
    <row r="197" spans="1:10" ht="14.25" customHeight="1" x14ac:dyDescent="0.3">
      <c r="A197" s="9"/>
      <c r="F197" s="12"/>
      <c r="J197" s="12"/>
    </row>
    <row r="198" spans="1:10" ht="14.25" customHeight="1" x14ac:dyDescent="0.3">
      <c r="A198" s="9"/>
      <c r="F198" s="12"/>
      <c r="J198" s="12"/>
    </row>
    <row r="199" spans="1:10" ht="14.25" customHeight="1" x14ac:dyDescent="0.3">
      <c r="A199" s="9"/>
      <c r="F199" s="12"/>
      <c r="J199" s="12"/>
    </row>
    <row r="200" spans="1:10" ht="14.25" customHeight="1" x14ac:dyDescent="0.3">
      <c r="A200" s="9"/>
      <c r="F200" s="12"/>
      <c r="J200" s="12"/>
    </row>
    <row r="201" spans="1:10" ht="14.25" customHeight="1" x14ac:dyDescent="0.3">
      <c r="A201" s="9"/>
      <c r="F201" s="12"/>
      <c r="J201" s="12"/>
    </row>
    <row r="202" spans="1:10" ht="14.25" customHeight="1" x14ac:dyDescent="0.3">
      <c r="A202" s="9"/>
      <c r="F202" s="12"/>
      <c r="J202" s="12"/>
    </row>
    <row r="203" spans="1:10" ht="14.25" customHeight="1" x14ac:dyDescent="0.3">
      <c r="A203" s="9"/>
      <c r="F203" s="12"/>
      <c r="J203" s="12"/>
    </row>
    <row r="204" spans="1:10" ht="14.25" customHeight="1" x14ac:dyDescent="0.3">
      <c r="A204" s="9"/>
      <c r="F204" s="12"/>
      <c r="J204" s="12"/>
    </row>
    <row r="205" spans="1:10" ht="14.25" customHeight="1" x14ac:dyDescent="0.3">
      <c r="A205" s="9"/>
      <c r="F205" s="12"/>
      <c r="J205" s="12"/>
    </row>
    <row r="206" spans="1:10" ht="14.25" customHeight="1" x14ac:dyDescent="0.3">
      <c r="A206" s="9"/>
      <c r="F206" s="12"/>
      <c r="J206" s="12"/>
    </row>
    <row r="207" spans="1:10" ht="14.25" customHeight="1" x14ac:dyDescent="0.3">
      <c r="A207" s="9"/>
      <c r="F207" s="12"/>
      <c r="J207" s="12"/>
    </row>
    <row r="208" spans="1:10" ht="14.25" customHeight="1" x14ac:dyDescent="0.3">
      <c r="A208" s="9"/>
      <c r="F208" s="12"/>
      <c r="J208" s="12"/>
    </row>
    <row r="209" spans="1:10" ht="14.25" customHeight="1" x14ac:dyDescent="0.3">
      <c r="A209" s="9"/>
      <c r="F209" s="12"/>
      <c r="J209" s="12"/>
    </row>
    <row r="210" spans="1:10" ht="14.25" customHeight="1" x14ac:dyDescent="0.3">
      <c r="A210" s="9"/>
      <c r="F210" s="12"/>
      <c r="J210" s="12"/>
    </row>
    <row r="211" spans="1:10" ht="14.25" customHeight="1" x14ac:dyDescent="0.3">
      <c r="A211" s="9"/>
      <c r="F211" s="12"/>
      <c r="J211" s="12"/>
    </row>
    <row r="212" spans="1:10" ht="14.25" customHeight="1" x14ac:dyDescent="0.3">
      <c r="A212" s="9"/>
      <c r="F212" s="12"/>
      <c r="J212" s="12"/>
    </row>
    <row r="213" spans="1:10" ht="14.25" customHeight="1" x14ac:dyDescent="0.3">
      <c r="A213" s="9"/>
      <c r="F213" s="12"/>
      <c r="J213" s="12"/>
    </row>
    <row r="214" spans="1:10" ht="14.25" customHeight="1" x14ac:dyDescent="0.3">
      <c r="A214" s="9"/>
      <c r="F214" s="12"/>
      <c r="J214" s="12"/>
    </row>
    <row r="215" spans="1:10" ht="14.25" customHeight="1" x14ac:dyDescent="0.3">
      <c r="A215" s="9"/>
      <c r="F215" s="12"/>
      <c r="J215" s="12"/>
    </row>
    <row r="216" spans="1:10" ht="14.25" customHeight="1" x14ac:dyDescent="0.3">
      <c r="A216" s="9"/>
      <c r="F216" s="12"/>
      <c r="J216" s="12"/>
    </row>
    <row r="217" spans="1:10" ht="14.25" customHeight="1" x14ac:dyDescent="0.3">
      <c r="A217" s="9"/>
      <c r="F217" s="12"/>
      <c r="J217" s="12"/>
    </row>
    <row r="218" spans="1:10" ht="14.25" customHeight="1" x14ac:dyDescent="0.3">
      <c r="A218" s="9"/>
      <c r="F218" s="12"/>
      <c r="J218" s="12"/>
    </row>
    <row r="219" spans="1:10" ht="14.25" customHeight="1" x14ac:dyDescent="0.3">
      <c r="A219" s="9"/>
      <c r="F219" s="12"/>
      <c r="J219" s="12"/>
    </row>
    <row r="220" spans="1:10" ht="14.25" customHeight="1" x14ac:dyDescent="0.3">
      <c r="A220" s="9"/>
      <c r="F220" s="12"/>
      <c r="J220" s="12"/>
    </row>
    <row r="221" spans="1:10" ht="14.25" customHeight="1" x14ac:dyDescent="0.3">
      <c r="A221" s="9"/>
      <c r="F221" s="12"/>
      <c r="J221" s="12"/>
    </row>
    <row r="222" spans="1:10" ht="14.25" customHeight="1" x14ac:dyDescent="0.3">
      <c r="A222" s="9"/>
      <c r="F222" s="12"/>
      <c r="J222" s="12"/>
    </row>
    <row r="223" spans="1:10" ht="14.25" customHeight="1" x14ac:dyDescent="0.3">
      <c r="A223" s="9"/>
      <c r="F223" s="12"/>
      <c r="J223" s="12"/>
    </row>
    <row r="224" spans="1:10" ht="14.25" customHeight="1" x14ac:dyDescent="0.3">
      <c r="A224" s="9"/>
      <c r="F224" s="12"/>
      <c r="J224" s="12"/>
    </row>
    <row r="225" spans="1:10" ht="14.25" customHeight="1" x14ac:dyDescent="0.3">
      <c r="A225" s="9"/>
      <c r="F225" s="12"/>
      <c r="J225" s="12"/>
    </row>
    <row r="226" spans="1:10" ht="14.25" customHeight="1" x14ac:dyDescent="0.3">
      <c r="A226" s="9"/>
      <c r="F226" s="12"/>
      <c r="J226" s="12"/>
    </row>
    <row r="227" spans="1:10" ht="14.25" customHeight="1" x14ac:dyDescent="0.3">
      <c r="A227" s="9"/>
      <c r="F227" s="12"/>
      <c r="J227" s="12"/>
    </row>
    <row r="228" spans="1:10" ht="14.25" customHeight="1" x14ac:dyDescent="0.3">
      <c r="A228" s="9"/>
      <c r="F228" s="12"/>
      <c r="J228" s="12"/>
    </row>
    <row r="229" spans="1:10" ht="14.25" customHeight="1" x14ac:dyDescent="0.3">
      <c r="A229" s="9"/>
      <c r="F229" s="12"/>
      <c r="J229" s="12"/>
    </row>
    <row r="230" spans="1:10" ht="14.25" customHeight="1" x14ac:dyDescent="0.3">
      <c r="A230" s="9"/>
      <c r="F230" s="12"/>
      <c r="J230" s="12"/>
    </row>
    <row r="231" spans="1:10" ht="14.25" customHeight="1" x14ac:dyDescent="0.3">
      <c r="A231" s="9"/>
      <c r="F231" s="12"/>
      <c r="J231" s="12"/>
    </row>
    <row r="232" spans="1:10" ht="14.25" customHeight="1" x14ac:dyDescent="0.3">
      <c r="A232" s="9"/>
      <c r="F232" s="12"/>
      <c r="J232" s="12"/>
    </row>
    <row r="233" spans="1:10" ht="14.25" customHeight="1" x14ac:dyDescent="0.3">
      <c r="A233" s="9"/>
      <c r="F233" s="12"/>
      <c r="J233" s="12"/>
    </row>
    <row r="234" spans="1:10" ht="14.25" customHeight="1" x14ac:dyDescent="0.3">
      <c r="A234" s="9"/>
      <c r="F234" s="12"/>
      <c r="J234" s="12"/>
    </row>
    <row r="235" spans="1:10" ht="14.25" customHeight="1" x14ac:dyDescent="0.3">
      <c r="A235" s="9"/>
      <c r="F235" s="12"/>
      <c r="J235" s="12"/>
    </row>
    <row r="236" spans="1:10" ht="14.25" customHeight="1" x14ac:dyDescent="0.3">
      <c r="A236" s="9"/>
      <c r="F236" s="12"/>
      <c r="J236" s="12"/>
    </row>
    <row r="237" spans="1:10" ht="14.25" customHeight="1" x14ac:dyDescent="0.3">
      <c r="A237" s="9"/>
      <c r="F237" s="12"/>
      <c r="J237" s="12"/>
    </row>
    <row r="238" spans="1:10" ht="14.25" customHeight="1" x14ac:dyDescent="0.3">
      <c r="A238" s="9"/>
      <c r="F238" s="12"/>
      <c r="J238" s="12"/>
    </row>
    <row r="239" spans="1:10" ht="14.25" customHeight="1" x14ac:dyDescent="0.3">
      <c r="A239" s="9"/>
      <c r="F239" s="12"/>
      <c r="J239" s="12"/>
    </row>
    <row r="240" spans="1:10" ht="14.25" customHeight="1" x14ac:dyDescent="0.3">
      <c r="A240" s="9"/>
      <c r="F240" s="12"/>
      <c r="J240" s="12"/>
    </row>
    <row r="241" spans="1:10" ht="14.25" customHeight="1" x14ac:dyDescent="0.3">
      <c r="A241" s="9"/>
      <c r="F241" s="12"/>
      <c r="J241" s="12"/>
    </row>
    <row r="242" spans="1:10" ht="14.25" customHeight="1" x14ac:dyDescent="0.3">
      <c r="A242" s="9"/>
      <c r="F242" s="12"/>
      <c r="J242" s="12"/>
    </row>
    <row r="243" spans="1:10" ht="14.25" customHeight="1" x14ac:dyDescent="0.3">
      <c r="A243" s="9"/>
      <c r="F243" s="12"/>
      <c r="J243" s="12"/>
    </row>
    <row r="244" spans="1:10" ht="14.25" customHeight="1" x14ac:dyDescent="0.3">
      <c r="A244" s="9"/>
      <c r="F244" s="12"/>
      <c r="J244" s="12"/>
    </row>
    <row r="245" spans="1:10" ht="14.25" customHeight="1" x14ac:dyDescent="0.3">
      <c r="A245" s="9"/>
      <c r="F245" s="12"/>
      <c r="J245" s="12"/>
    </row>
    <row r="246" spans="1:10" ht="14.25" customHeight="1" x14ac:dyDescent="0.3">
      <c r="A246" s="9"/>
      <c r="F246" s="12"/>
      <c r="J246" s="12"/>
    </row>
    <row r="247" spans="1:10" ht="14.25" customHeight="1" x14ac:dyDescent="0.3">
      <c r="A247" s="9"/>
      <c r="F247" s="12"/>
      <c r="J247" s="12"/>
    </row>
    <row r="248" spans="1:10" ht="14.25" customHeight="1" x14ac:dyDescent="0.3">
      <c r="A248" s="9"/>
      <c r="F248" s="12"/>
      <c r="J248" s="12"/>
    </row>
    <row r="249" spans="1:10" ht="14.25" customHeight="1" x14ac:dyDescent="0.3">
      <c r="A249" s="9"/>
      <c r="F249" s="12"/>
      <c r="J249" s="12"/>
    </row>
    <row r="250" spans="1:10" ht="14.25" customHeight="1" x14ac:dyDescent="0.3">
      <c r="A250" s="9"/>
      <c r="F250" s="12"/>
      <c r="J250" s="12"/>
    </row>
    <row r="251" spans="1:10" ht="14.25" customHeight="1" x14ac:dyDescent="0.3">
      <c r="A251" s="9"/>
      <c r="F251" s="12"/>
      <c r="J251" s="12"/>
    </row>
    <row r="252" spans="1:10" ht="14.25" customHeight="1" x14ac:dyDescent="0.3">
      <c r="A252" s="9"/>
      <c r="F252" s="12"/>
      <c r="J252" s="12"/>
    </row>
    <row r="253" spans="1:10" ht="14.25" customHeight="1" x14ac:dyDescent="0.3">
      <c r="A253" s="9"/>
      <c r="F253" s="12"/>
      <c r="J253" s="12"/>
    </row>
    <row r="254" spans="1:10" ht="14.25" customHeight="1" x14ac:dyDescent="0.3">
      <c r="A254" s="9"/>
      <c r="F254" s="12"/>
      <c r="J254" s="12"/>
    </row>
    <row r="255" spans="1:10" ht="14.25" customHeight="1" x14ac:dyDescent="0.3">
      <c r="A255" s="9"/>
      <c r="F255" s="12"/>
      <c r="J255" s="12"/>
    </row>
    <row r="256" spans="1:10" ht="14.25" customHeight="1" x14ac:dyDescent="0.3">
      <c r="A256" s="9"/>
      <c r="F256" s="12"/>
      <c r="J256" s="12"/>
    </row>
    <row r="257" spans="1:10" ht="14.25" customHeight="1" x14ac:dyDescent="0.3">
      <c r="A257" s="9"/>
      <c r="F257" s="12"/>
      <c r="J257" s="12"/>
    </row>
    <row r="258" spans="1:10" ht="14.25" customHeight="1" x14ac:dyDescent="0.3">
      <c r="A258" s="9"/>
      <c r="F258" s="12"/>
      <c r="J258" s="12"/>
    </row>
    <row r="259" spans="1:10" ht="14.25" customHeight="1" x14ac:dyDescent="0.3">
      <c r="A259" s="9"/>
      <c r="F259" s="12"/>
      <c r="J259" s="12"/>
    </row>
    <row r="260" spans="1:10" ht="14.25" customHeight="1" x14ac:dyDescent="0.3">
      <c r="A260" s="9"/>
      <c r="F260" s="12"/>
      <c r="J260" s="12"/>
    </row>
    <row r="261" spans="1:10" ht="14.25" customHeight="1" x14ac:dyDescent="0.3">
      <c r="A261" s="9"/>
      <c r="F261" s="12"/>
      <c r="J261" s="12"/>
    </row>
    <row r="262" spans="1:10" ht="14.25" customHeight="1" x14ac:dyDescent="0.3">
      <c r="A262" s="9"/>
      <c r="F262" s="12"/>
      <c r="J262" s="12"/>
    </row>
    <row r="263" spans="1:10" ht="14.25" customHeight="1" x14ac:dyDescent="0.3">
      <c r="A263" s="9"/>
      <c r="F263" s="12"/>
      <c r="J263" s="12"/>
    </row>
    <row r="264" spans="1:10" ht="14.25" customHeight="1" x14ac:dyDescent="0.3">
      <c r="A264" s="9"/>
      <c r="F264" s="12"/>
      <c r="J264" s="12"/>
    </row>
    <row r="265" spans="1:10" ht="14.25" customHeight="1" x14ac:dyDescent="0.3">
      <c r="A265" s="9"/>
      <c r="F265" s="12"/>
      <c r="J265" s="12"/>
    </row>
    <row r="266" spans="1:10" ht="14.25" customHeight="1" x14ac:dyDescent="0.3">
      <c r="A266" s="9"/>
      <c r="F266" s="12"/>
      <c r="J266" s="12"/>
    </row>
    <row r="267" spans="1:10" ht="14.25" customHeight="1" x14ac:dyDescent="0.3">
      <c r="A267" s="9"/>
      <c r="F267" s="12"/>
      <c r="J267" s="12"/>
    </row>
    <row r="268" spans="1:10" ht="14.25" customHeight="1" x14ac:dyDescent="0.3">
      <c r="A268" s="9"/>
      <c r="F268" s="12"/>
      <c r="J268" s="12"/>
    </row>
    <row r="269" spans="1:10" ht="14.25" customHeight="1" x14ac:dyDescent="0.3">
      <c r="A269" s="9"/>
      <c r="F269" s="12"/>
      <c r="J269" s="12"/>
    </row>
    <row r="270" spans="1:10" ht="14.25" customHeight="1" x14ac:dyDescent="0.3">
      <c r="A270" s="9"/>
      <c r="F270" s="12"/>
      <c r="J270" s="12"/>
    </row>
    <row r="271" spans="1:10" ht="14.25" customHeight="1" x14ac:dyDescent="0.3">
      <c r="A271" s="9"/>
      <c r="F271" s="12"/>
      <c r="J271" s="12"/>
    </row>
    <row r="272" spans="1:10" ht="14.25" customHeight="1" x14ac:dyDescent="0.3">
      <c r="A272" s="9"/>
      <c r="F272" s="12"/>
      <c r="J272" s="12"/>
    </row>
    <row r="273" spans="1:10" ht="14.25" customHeight="1" x14ac:dyDescent="0.3">
      <c r="A273" s="9"/>
      <c r="F273" s="12"/>
      <c r="J273" s="12"/>
    </row>
    <row r="274" spans="1:10" ht="14.25" customHeight="1" x14ac:dyDescent="0.3">
      <c r="A274" s="9"/>
      <c r="F274" s="12"/>
      <c r="J274" s="12"/>
    </row>
    <row r="275" spans="1:10" ht="14.25" customHeight="1" x14ac:dyDescent="0.3">
      <c r="A275" s="9"/>
      <c r="F275" s="12"/>
      <c r="J275" s="12"/>
    </row>
    <row r="276" spans="1:10" ht="14.25" customHeight="1" x14ac:dyDescent="0.3">
      <c r="A276" s="9"/>
      <c r="F276" s="12"/>
      <c r="J276" s="12"/>
    </row>
    <row r="277" spans="1:10" ht="14.25" customHeight="1" x14ac:dyDescent="0.3">
      <c r="A277" s="9"/>
      <c r="F277" s="12"/>
      <c r="J277" s="12"/>
    </row>
    <row r="278" spans="1:10" ht="14.25" customHeight="1" x14ac:dyDescent="0.3">
      <c r="A278" s="9"/>
      <c r="F278" s="12"/>
      <c r="J278" s="12"/>
    </row>
    <row r="279" spans="1:10" ht="14.25" customHeight="1" x14ac:dyDescent="0.3">
      <c r="A279" s="9"/>
      <c r="F279" s="12"/>
      <c r="J279" s="12"/>
    </row>
    <row r="280" spans="1:10" ht="14.25" customHeight="1" x14ac:dyDescent="0.3">
      <c r="A280" s="9"/>
      <c r="F280" s="12"/>
      <c r="J280" s="12"/>
    </row>
    <row r="281" spans="1:10" ht="14.25" customHeight="1" x14ac:dyDescent="0.3">
      <c r="A281" s="9"/>
      <c r="F281" s="12"/>
      <c r="J281" s="12"/>
    </row>
    <row r="282" spans="1:10" ht="14.25" customHeight="1" x14ac:dyDescent="0.3">
      <c r="A282" s="9"/>
      <c r="F282" s="12"/>
      <c r="J282" s="12"/>
    </row>
    <row r="283" spans="1:10" ht="14.25" customHeight="1" x14ac:dyDescent="0.3">
      <c r="A283" s="9"/>
      <c r="F283" s="12"/>
      <c r="J283" s="12"/>
    </row>
    <row r="284" spans="1:10" ht="14.25" customHeight="1" x14ac:dyDescent="0.3">
      <c r="A284" s="9"/>
      <c r="F284" s="12"/>
      <c r="J284" s="12"/>
    </row>
    <row r="285" spans="1:10" ht="14.25" customHeight="1" x14ac:dyDescent="0.3">
      <c r="A285" s="9"/>
      <c r="F285" s="12"/>
      <c r="J285" s="12"/>
    </row>
    <row r="286" spans="1:10" ht="14.25" customHeight="1" x14ac:dyDescent="0.3">
      <c r="A286" s="9"/>
      <c r="F286" s="12"/>
      <c r="J286" s="12"/>
    </row>
    <row r="287" spans="1:10" ht="14.25" customHeight="1" x14ac:dyDescent="0.3">
      <c r="A287" s="9"/>
      <c r="F287" s="12"/>
      <c r="J287" s="12"/>
    </row>
    <row r="288" spans="1:10" ht="14.25" customHeight="1" x14ac:dyDescent="0.3">
      <c r="A288" s="9"/>
      <c r="F288" s="12"/>
      <c r="J288" s="12"/>
    </row>
    <row r="289" spans="1:10" ht="14.25" customHeight="1" x14ac:dyDescent="0.3">
      <c r="A289" s="9"/>
      <c r="F289" s="12"/>
      <c r="J289" s="12"/>
    </row>
    <row r="290" spans="1:10" ht="14.25" customHeight="1" x14ac:dyDescent="0.3">
      <c r="A290" s="9"/>
      <c r="F290" s="12"/>
      <c r="J290" s="12"/>
    </row>
    <row r="291" spans="1:10" ht="14.25" customHeight="1" x14ac:dyDescent="0.3">
      <c r="A291" s="9"/>
      <c r="F291" s="12"/>
      <c r="J291" s="12"/>
    </row>
    <row r="292" spans="1:10" ht="14.25" customHeight="1" x14ac:dyDescent="0.3">
      <c r="A292" s="9"/>
      <c r="F292" s="12"/>
      <c r="J292" s="12"/>
    </row>
    <row r="293" spans="1:10" ht="14.25" customHeight="1" x14ac:dyDescent="0.3">
      <c r="A293" s="9"/>
      <c r="F293" s="12"/>
      <c r="J293" s="12"/>
    </row>
    <row r="294" spans="1:10" ht="14.25" customHeight="1" x14ac:dyDescent="0.3">
      <c r="A294" s="9"/>
      <c r="F294" s="12"/>
      <c r="J294" s="12"/>
    </row>
    <row r="295" spans="1:10" ht="14.25" customHeight="1" x14ac:dyDescent="0.3">
      <c r="A295" s="9"/>
      <c r="F295" s="12"/>
      <c r="J295" s="12"/>
    </row>
    <row r="296" spans="1:10" ht="14.25" customHeight="1" x14ac:dyDescent="0.3">
      <c r="A296" s="9"/>
      <c r="F296" s="12"/>
      <c r="J296" s="12"/>
    </row>
    <row r="297" spans="1:10" ht="14.25" customHeight="1" x14ac:dyDescent="0.3">
      <c r="A297" s="9"/>
      <c r="F297" s="12"/>
      <c r="J297" s="12"/>
    </row>
    <row r="298" spans="1:10" ht="14.25" customHeight="1" x14ac:dyDescent="0.3">
      <c r="A298" s="9"/>
      <c r="F298" s="12"/>
      <c r="J298" s="12"/>
    </row>
    <row r="299" spans="1:10" ht="14.25" customHeight="1" x14ac:dyDescent="0.3">
      <c r="A299" s="9"/>
      <c r="F299" s="12"/>
      <c r="J299" s="12"/>
    </row>
    <row r="300" spans="1:10" ht="14.25" customHeight="1" x14ac:dyDescent="0.3">
      <c r="A300" s="9"/>
      <c r="F300" s="12"/>
      <c r="J300" s="12"/>
    </row>
    <row r="301" spans="1:10" ht="14.25" customHeight="1" x14ac:dyDescent="0.3">
      <c r="A301" s="9"/>
      <c r="F301" s="12"/>
      <c r="J301" s="12"/>
    </row>
    <row r="302" spans="1:10" ht="14.25" customHeight="1" x14ac:dyDescent="0.3">
      <c r="A302" s="9"/>
      <c r="F302" s="12"/>
      <c r="J302" s="12"/>
    </row>
    <row r="303" spans="1:10" ht="14.25" customHeight="1" x14ac:dyDescent="0.3">
      <c r="A303" s="9"/>
      <c r="F303" s="12"/>
      <c r="J303" s="12"/>
    </row>
    <row r="304" spans="1:10" ht="14.25" customHeight="1" x14ac:dyDescent="0.3">
      <c r="A304" s="9"/>
      <c r="F304" s="12"/>
      <c r="J304" s="12"/>
    </row>
    <row r="305" spans="1:10" ht="14.25" customHeight="1" x14ac:dyDescent="0.3">
      <c r="A305" s="9"/>
      <c r="F305" s="12"/>
      <c r="J305" s="12"/>
    </row>
    <row r="306" spans="1:10" ht="14.25" customHeight="1" x14ac:dyDescent="0.3">
      <c r="A306" s="9"/>
      <c r="F306" s="12"/>
      <c r="J306" s="12"/>
    </row>
    <row r="307" spans="1:10" ht="14.25" customHeight="1" x14ac:dyDescent="0.3">
      <c r="A307" s="9"/>
      <c r="F307" s="12"/>
      <c r="J307" s="12"/>
    </row>
    <row r="308" spans="1:10" ht="14.25" customHeight="1" x14ac:dyDescent="0.3">
      <c r="A308" s="9"/>
      <c r="F308" s="12"/>
      <c r="J308" s="12"/>
    </row>
    <row r="309" spans="1:10" ht="14.25" customHeight="1" x14ac:dyDescent="0.3">
      <c r="A309" s="9"/>
      <c r="F309" s="12"/>
      <c r="J309" s="12"/>
    </row>
    <row r="310" spans="1:10" ht="14.25" customHeight="1" x14ac:dyDescent="0.3">
      <c r="A310" s="9"/>
      <c r="F310" s="12"/>
      <c r="J310" s="12"/>
    </row>
    <row r="311" spans="1:10" ht="14.25" customHeight="1" x14ac:dyDescent="0.3">
      <c r="A311" s="9"/>
      <c r="F311" s="12"/>
      <c r="J311" s="12"/>
    </row>
    <row r="312" spans="1:10" ht="14.25" customHeight="1" x14ac:dyDescent="0.3">
      <c r="A312" s="9"/>
      <c r="F312" s="12"/>
      <c r="J312" s="12"/>
    </row>
    <row r="313" spans="1:10" ht="14.25" customHeight="1" x14ac:dyDescent="0.3">
      <c r="A313" s="9"/>
      <c r="F313" s="12"/>
      <c r="J313" s="12"/>
    </row>
    <row r="314" spans="1:10" ht="14.25" customHeight="1" x14ac:dyDescent="0.3">
      <c r="A314" s="9"/>
      <c r="F314" s="12"/>
      <c r="J314" s="12"/>
    </row>
    <row r="315" spans="1:10" ht="14.25" customHeight="1" x14ac:dyDescent="0.3">
      <c r="A315" s="9"/>
      <c r="F315" s="12"/>
      <c r="J315" s="12"/>
    </row>
    <row r="316" spans="1:10" ht="14.25" customHeight="1" x14ac:dyDescent="0.3">
      <c r="A316" s="9"/>
      <c r="F316" s="12"/>
      <c r="J316" s="12"/>
    </row>
    <row r="317" spans="1:10" ht="14.25" customHeight="1" x14ac:dyDescent="0.3">
      <c r="A317" s="9"/>
      <c r="F317" s="12"/>
      <c r="J317" s="12"/>
    </row>
    <row r="318" spans="1:10" ht="14.25" customHeight="1" x14ac:dyDescent="0.3">
      <c r="A318" s="9"/>
      <c r="F318" s="12"/>
      <c r="J318" s="12"/>
    </row>
    <row r="319" spans="1:10" ht="14.25" customHeight="1" x14ac:dyDescent="0.3">
      <c r="A319" s="9"/>
      <c r="F319" s="12"/>
      <c r="J319" s="12"/>
    </row>
    <row r="320" spans="1:10" ht="14.25" customHeight="1" x14ac:dyDescent="0.3">
      <c r="A320" s="9"/>
      <c r="F320" s="12"/>
      <c r="J320" s="12"/>
    </row>
    <row r="321" spans="1:10" ht="14.25" customHeight="1" x14ac:dyDescent="0.3">
      <c r="A321" s="9"/>
      <c r="F321" s="12"/>
      <c r="J321" s="12"/>
    </row>
    <row r="322" spans="1:10" ht="14.25" customHeight="1" x14ac:dyDescent="0.3">
      <c r="A322" s="9"/>
      <c r="F322" s="12"/>
      <c r="J322" s="12"/>
    </row>
    <row r="323" spans="1:10" ht="14.25" customHeight="1" x14ac:dyDescent="0.3">
      <c r="A323" s="9"/>
      <c r="F323" s="12"/>
      <c r="J323" s="12"/>
    </row>
    <row r="324" spans="1:10" ht="14.25" customHeight="1" x14ac:dyDescent="0.3">
      <c r="A324" s="9"/>
      <c r="F324" s="12"/>
      <c r="J324" s="12"/>
    </row>
    <row r="325" spans="1:10" ht="14.25" customHeight="1" x14ac:dyDescent="0.3">
      <c r="A325" s="9"/>
      <c r="F325" s="12"/>
      <c r="J325" s="12"/>
    </row>
    <row r="326" spans="1:10" ht="14.25" customHeight="1" x14ac:dyDescent="0.3">
      <c r="A326" s="9"/>
      <c r="F326" s="12"/>
      <c r="J326" s="12"/>
    </row>
    <row r="327" spans="1:10" ht="14.25" customHeight="1" x14ac:dyDescent="0.3">
      <c r="A327" s="9"/>
      <c r="F327" s="12"/>
      <c r="J327" s="12"/>
    </row>
    <row r="328" spans="1:10" ht="14.25" customHeight="1" x14ac:dyDescent="0.3">
      <c r="A328" s="9"/>
      <c r="F328" s="12"/>
      <c r="J328" s="12"/>
    </row>
    <row r="329" spans="1:10" ht="14.25" customHeight="1" x14ac:dyDescent="0.3">
      <c r="A329" s="9"/>
      <c r="F329" s="12"/>
      <c r="J329" s="12"/>
    </row>
    <row r="330" spans="1:10" ht="14.25" customHeight="1" x14ac:dyDescent="0.3">
      <c r="A330" s="9"/>
      <c r="F330" s="12"/>
      <c r="J330" s="12"/>
    </row>
    <row r="331" spans="1:10" ht="14.25" customHeight="1" x14ac:dyDescent="0.3">
      <c r="A331" s="9"/>
      <c r="F331" s="12"/>
      <c r="J331" s="12"/>
    </row>
    <row r="332" spans="1:10" ht="14.25" customHeight="1" x14ac:dyDescent="0.3">
      <c r="A332" s="9"/>
      <c r="F332" s="12"/>
      <c r="J332" s="12"/>
    </row>
    <row r="333" spans="1:10" ht="14.25" customHeight="1" x14ac:dyDescent="0.3">
      <c r="A333" s="9"/>
      <c r="F333" s="12"/>
      <c r="J333" s="12"/>
    </row>
    <row r="334" spans="1:10" ht="14.25" customHeight="1" x14ac:dyDescent="0.3">
      <c r="A334" s="9"/>
      <c r="F334" s="12"/>
      <c r="J334" s="12"/>
    </row>
    <row r="335" spans="1:10" ht="14.25" customHeight="1" x14ac:dyDescent="0.3">
      <c r="A335" s="9"/>
      <c r="F335" s="12"/>
      <c r="J335" s="12"/>
    </row>
    <row r="336" spans="1:10" ht="14.25" customHeight="1" x14ac:dyDescent="0.3">
      <c r="A336" s="9"/>
      <c r="F336" s="12"/>
      <c r="J336" s="12"/>
    </row>
    <row r="337" spans="1:10" ht="14.25" customHeight="1" x14ac:dyDescent="0.3">
      <c r="A337" s="9"/>
      <c r="F337" s="12"/>
      <c r="J337" s="12"/>
    </row>
    <row r="338" spans="1:10" ht="14.25" customHeight="1" x14ac:dyDescent="0.3">
      <c r="A338" s="9"/>
      <c r="F338" s="12"/>
      <c r="J338" s="12"/>
    </row>
    <row r="339" spans="1:10" ht="14.25" customHeight="1" x14ac:dyDescent="0.3">
      <c r="A339" s="9"/>
      <c r="F339" s="12"/>
      <c r="J339" s="12"/>
    </row>
    <row r="340" spans="1:10" ht="14.25" customHeight="1" x14ac:dyDescent="0.3">
      <c r="A340" s="9"/>
      <c r="F340" s="12"/>
      <c r="J340" s="12"/>
    </row>
    <row r="341" spans="1:10" ht="14.25" customHeight="1" x14ac:dyDescent="0.3">
      <c r="A341" s="9"/>
      <c r="F341" s="12"/>
      <c r="J341" s="12"/>
    </row>
    <row r="342" spans="1:10" ht="14.25" customHeight="1" x14ac:dyDescent="0.3">
      <c r="A342" s="9"/>
      <c r="F342" s="12"/>
      <c r="J342" s="12"/>
    </row>
    <row r="343" spans="1:10" ht="14.25" customHeight="1" x14ac:dyDescent="0.3">
      <c r="A343" s="9"/>
      <c r="F343" s="12"/>
      <c r="J343" s="12"/>
    </row>
    <row r="344" spans="1:10" ht="14.25" customHeight="1" x14ac:dyDescent="0.3">
      <c r="A344" s="9"/>
      <c r="F344" s="12"/>
      <c r="J344" s="12"/>
    </row>
    <row r="345" spans="1:10" ht="14.25" customHeight="1" x14ac:dyDescent="0.3">
      <c r="A345" s="9"/>
      <c r="F345" s="12"/>
      <c r="J345" s="12"/>
    </row>
    <row r="346" spans="1:10" ht="14.25" customHeight="1" x14ac:dyDescent="0.3">
      <c r="A346" s="9"/>
      <c r="F346" s="12"/>
      <c r="J346" s="12"/>
    </row>
    <row r="347" spans="1:10" ht="14.25" customHeight="1" x14ac:dyDescent="0.3">
      <c r="A347" s="9"/>
      <c r="F347" s="12"/>
      <c r="J347" s="12"/>
    </row>
    <row r="348" spans="1:10" ht="14.25" customHeight="1" x14ac:dyDescent="0.3">
      <c r="A348" s="9"/>
      <c r="F348" s="12"/>
      <c r="J348" s="12"/>
    </row>
    <row r="349" spans="1:10" ht="14.25" customHeight="1" x14ac:dyDescent="0.3">
      <c r="A349" s="9"/>
      <c r="F349" s="12"/>
      <c r="J349" s="12"/>
    </row>
    <row r="350" spans="1:10" ht="14.25" customHeight="1" x14ac:dyDescent="0.3">
      <c r="A350" s="9"/>
      <c r="F350" s="12"/>
      <c r="J350" s="12"/>
    </row>
    <row r="351" spans="1:10" ht="14.25" customHeight="1" x14ac:dyDescent="0.3">
      <c r="A351" s="9"/>
      <c r="F351" s="12"/>
      <c r="J351" s="12"/>
    </row>
    <row r="352" spans="1:10" ht="14.25" customHeight="1" x14ac:dyDescent="0.3">
      <c r="A352" s="9"/>
      <c r="F352" s="12"/>
      <c r="J352" s="12"/>
    </row>
    <row r="353" spans="1:10" ht="14.25" customHeight="1" x14ac:dyDescent="0.3">
      <c r="A353" s="9"/>
      <c r="F353" s="12"/>
      <c r="J353" s="12"/>
    </row>
    <row r="354" spans="1:10" ht="14.25" customHeight="1" x14ac:dyDescent="0.3">
      <c r="A354" s="9"/>
      <c r="F354" s="12"/>
      <c r="J354" s="12"/>
    </row>
    <row r="355" spans="1:10" ht="14.25" customHeight="1" x14ac:dyDescent="0.3">
      <c r="A355" s="9"/>
      <c r="F355" s="12"/>
      <c r="J355" s="12"/>
    </row>
    <row r="356" spans="1:10" ht="14.25" customHeight="1" x14ac:dyDescent="0.3">
      <c r="A356" s="9"/>
      <c r="F356" s="12"/>
      <c r="J356" s="12"/>
    </row>
    <row r="357" spans="1:10" ht="14.25" customHeight="1" x14ac:dyDescent="0.3">
      <c r="A357" s="9"/>
      <c r="F357" s="12"/>
      <c r="J357" s="12"/>
    </row>
    <row r="358" spans="1:10" ht="14.25" customHeight="1" x14ac:dyDescent="0.3">
      <c r="A358" s="9"/>
      <c r="F358" s="12"/>
      <c r="J358" s="12"/>
    </row>
    <row r="359" spans="1:10" ht="14.25" customHeight="1" x14ac:dyDescent="0.3">
      <c r="A359" s="9"/>
      <c r="F359" s="12"/>
      <c r="J359" s="12"/>
    </row>
    <row r="360" spans="1:10" ht="14.25" customHeight="1" x14ac:dyDescent="0.3">
      <c r="A360" s="9"/>
      <c r="F360" s="12"/>
      <c r="J360" s="12"/>
    </row>
    <row r="361" spans="1:10" ht="14.25" customHeight="1" x14ac:dyDescent="0.3">
      <c r="A361" s="9"/>
      <c r="F361" s="12"/>
      <c r="J361" s="12"/>
    </row>
    <row r="362" spans="1:10" ht="14.25" customHeight="1" x14ac:dyDescent="0.3">
      <c r="A362" s="9"/>
      <c r="F362" s="12"/>
      <c r="J362" s="12"/>
    </row>
    <row r="363" spans="1:10" ht="14.25" customHeight="1" x14ac:dyDescent="0.3">
      <c r="A363" s="9"/>
      <c r="F363" s="12"/>
      <c r="J363" s="12"/>
    </row>
    <row r="364" spans="1:10" ht="14.25" customHeight="1" x14ac:dyDescent="0.3">
      <c r="A364" s="9"/>
      <c r="F364" s="12"/>
      <c r="J364" s="12"/>
    </row>
    <row r="365" spans="1:10" ht="14.25" customHeight="1" x14ac:dyDescent="0.3">
      <c r="A365" s="9"/>
      <c r="F365" s="12"/>
      <c r="J365" s="12"/>
    </row>
    <row r="366" spans="1:10" ht="14.25" customHeight="1" x14ac:dyDescent="0.3">
      <c r="A366" s="9"/>
      <c r="F366" s="12"/>
      <c r="J366" s="12"/>
    </row>
    <row r="367" spans="1:10" ht="14.25" customHeight="1" x14ac:dyDescent="0.3">
      <c r="A367" s="9"/>
      <c r="F367" s="12"/>
      <c r="J367" s="12"/>
    </row>
    <row r="368" spans="1:10" ht="14.25" customHeight="1" x14ac:dyDescent="0.3">
      <c r="A368" s="9"/>
      <c r="F368" s="12"/>
      <c r="J368" s="12"/>
    </row>
    <row r="369" spans="1:10" ht="14.25" customHeight="1" x14ac:dyDescent="0.3">
      <c r="A369" s="9"/>
      <c r="F369" s="12"/>
      <c r="J369" s="12"/>
    </row>
    <row r="370" spans="1:10" ht="14.25" customHeight="1" x14ac:dyDescent="0.3">
      <c r="A370" s="9"/>
      <c r="F370" s="12"/>
      <c r="J370" s="12"/>
    </row>
    <row r="371" spans="1:10" ht="14.25" customHeight="1" x14ac:dyDescent="0.3">
      <c r="A371" s="9"/>
      <c r="F371" s="12"/>
      <c r="J371" s="12"/>
    </row>
    <row r="372" spans="1:10" ht="14.25" customHeight="1" x14ac:dyDescent="0.3">
      <c r="A372" s="9"/>
      <c r="F372" s="12"/>
      <c r="J372" s="12"/>
    </row>
    <row r="373" spans="1:10" ht="14.25" customHeight="1" x14ac:dyDescent="0.3">
      <c r="A373" s="9"/>
      <c r="F373" s="12"/>
      <c r="J373" s="12"/>
    </row>
    <row r="374" spans="1:10" ht="14.25" customHeight="1" x14ac:dyDescent="0.3">
      <c r="A374" s="9"/>
      <c r="F374" s="12"/>
      <c r="J374" s="12"/>
    </row>
    <row r="375" spans="1:10" ht="14.25" customHeight="1" x14ac:dyDescent="0.3">
      <c r="A375" s="9"/>
      <c r="F375" s="12"/>
      <c r="J375" s="12"/>
    </row>
    <row r="376" spans="1:10" ht="14.25" customHeight="1" x14ac:dyDescent="0.3">
      <c r="A376" s="9"/>
      <c r="F376" s="12"/>
      <c r="J376" s="12"/>
    </row>
    <row r="377" spans="1:10" ht="14.25" customHeight="1" x14ac:dyDescent="0.3">
      <c r="A377" s="9"/>
      <c r="F377" s="12"/>
      <c r="J377" s="12"/>
    </row>
    <row r="378" spans="1:10" ht="14.25" customHeight="1" x14ac:dyDescent="0.3">
      <c r="A378" s="9"/>
      <c r="F378" s="12"/>
      <c r="J378" s="12"/>
    </row>
    <row r="379" spans="1:10" ht="14.25" customHeight="1" x14ac:dyDescent="0.3">
      <c r="A379" s="9"/>
      <c r="F379" s="12"/>
      <c r="J379" s="12"/>
    </row>
    <row r="380" spans="1:10" ht="14.25" customHeight="1" x14ac:dyDescent="0.3">
      <c r="A380" s="9"/>
      <c r="F380" s="12"/>
      <c r="J380" s="12"/>
    </row>
    <row r="381" spans="1:10" ht="14.25" customHeight="1" x14ac:dyDescent="0.3">
      <c r="A381" s="9"/>
      <c r="F381" s="12"/>
      <c r="J381" s="12"/>
    </row>
    <row r="382" spans="1:10" ht="14.25" customHeight="1" x14ac:dyDescent="0.3">
      <c r="A382" s="9"/>
      <c r="F382" s="12"/>
      <c r="J382" s="12"/>
    </row>
    <row r="383" spans="1:10" ht="14.25" customHeight="1" x14ac:dyDescent="0.3">
      <c r="A383" s="9"/>
      <c r="F383" s="12"/>
      <c r="J383" s="12"/>
    </row>
    <row r="384" spans="1:10" ht="15.75" customHeight="1" x14ac:dyDescent="0.25">
      <c r="A384" s="42"/>
    </row>
    <row r="385" spans="1:1" ht="15.75" customHeight="1" x14ac:dyDescent="0.25">
      <c r="A385" s="42"/>
    </row>
    <row r="386" spans="1:1" ht="15.75" customHeight="1" x14ac:dyDescent="0.25">
      <c r="A386" s="42"/>
    </row>
    <row r="387" spans="1:1" ht="15.75" customHeight="1" x14ac:dyDescent="0.25">
      <c r="A387" s="42"/>
    </row>
    <row r="388" spans="1:1" ht="15.75" customHeight="1" x14ac:dyDescent="0.25">
      <c r="A388" s="42"/>
    </row>
    <row r="389" spans="1:1" ht="15.75" customHeight="1" x14ac:dyDescent="0.25">
      <c r="A389" s="42"/>
    </row>
    <row r="390" spans="1:1" ht="15.75" customHeight="1" x14ac:dyDescent="0.25">
      <c r="A390" s="42"/>
    </row>
    <row r="391" spans="1:1" ht="15.75" customHeight="1" x14ac:dyDescent="0.25">
      <c r="A391" s="42"/>
    </row>
    <row r="392" spans="1:1" ht="15.75" customHeight="1" x14ac:dyDescent="0.25">
      <c r="A392" s="42"/>
    </row>
    <row r="393" spans="1:1" ht="15.75" customHeight="1" x14ac:dyDescent="0.25">
      <c r="A393" s="42"/>
    </row>
    <row r="394" spans="1:1" ht="15.75" customHeight="1" x14ac:dyDescent="0.25">
      <c r="A394" s="42"/>
    </row>
    <row r="395" spans="1:1" ht="15.75" customHeight="1" x14ac:dyDescent="0.25">
      <c r="A395" s="42"/>
    </row>
    <row r="396" spans="1:1" ht="15.75" customHeight="1" x14ac:dyDescent="0.25">
      <c r="A396" s="42"/>
    </row>
    <row r="397" spans="1:1" ht="15.75" customHeight="1" x14ac:dyDescent="0.25">
      <c r="A397" s="42"/>
    </row>
    <row r="398" spans="1:1" ht="15.75" customHeight="1" x14ac:dyDescent="0.25">
      <c r="A398" s="42"/>
    </row>
    <row r="399" spans="1:1" ht="15.75" customHeight="1" x14ac:dyDescent="0.25">
      <c r="A399" s="42"/>
    </row>
    <row r="400" spans="1:1" ht="15.75" customHeight="1" x14ac:dyDescent="0.25">
      <c r="A400" s="42"/>
    </row>
    <row r="401" spans="1:1" ht="15.75" customHeight="1" x14ac:dyDescent="0.25">
      <c r="A401" s="42"/>
    </row>
    <row r="402" spans="1:1" ht="15.75" customHeight="1" x14ac:dyDescent="0.25">
      <c r="A402" s="42"/>
    </row>
    <row r="403" spans="1:1" ht="15.75" customHeight="1" x14ac:dyDescent="0.25">
      <c r="A403" s="42"/>
    </row>
    <row r="404" spans="1:1" ht="15.75" customHeight="1" x14ac:dyDescent="0.25">
      <c r="A404" s="42"/>
    </row>
    <row r="405" spans="1:1" ht="15.75" customHeight="1" x14ac:dyDescent="0.25">
      <c r="A405" s="42"/>
    </row>
    <row r="406" spans="1:1" ht="15.75" customHeight="1" x14ac:dyDescent="0.25">
      <c r="A406" s="42"/>
    </row>
    <row r="407" spans="1:1" ht="15.75" customHeight="1" x14ac:dyDescent="0.25">
      <c r="A407" s="42"/>
    </row>
    <row r="408" spans="1:1" ht="15.75" customHeight="1" x14ac:dyDescent="0.25">
      <c r="A408" s="42"/>
    </row>
    <row r="409" spans="1:1" ht="15.75" customHeight="1" x14ac:dyDescent="0.25">
      <c r="A409" s="42"/>
    </row>
    <row r="410" spans="1:1" ht="15.75" customHeight="1" x14ac:dyDescent="0.25">
      <c r="A410" s="42"/>
    </row>
    <row r="411" spans="1:1" ht="15.75" customHeight="1" x14ac:dyDescent="0.25">
      <c r="A411" s="42"/>
    </row>
    <row r="412" spans="1:1" ht="15.75" customHeight="1" x14ac:dyDescent="0.25">
      <c r="A412" s="42"/>
    </row>
    <row r="413" spans="1:1" ht="15.75" customHeight="1" x14ac:dyDescent="0.25">
      <c r="A413" s="42"/>
    </row>
    <row r="414" spans="1:1" ht="15.75" customHeight="1" x14ac:dyDescent="0.25">
      <c r="A414" s="42"/>
    </row>
    <row r="415" spans="1:1" ht="15.75" customHeight="1" x14ac:dyDescent="0.25">
      <c r="A415" s="42"/>
    </row>
    <row r="416" spans="1:1" ht="15.75" customHeight="1" x14ac:dyDescent="0.25">
      <c r="A416" s="42"/>
    </row>
    <row r="417" spans="1:1" ht="15.75" customHeight="1" x14ac:dyDescent="0.25">
      <c r="A417" s="42"/>
    </row>
    <row r="418" spans="1:1" ht="15.75" customHeight="1" x14ac:dyDescent="0.25">
      <c r="A418" s="42"/>
    </row>
    <row r="419" spans="1:1" ht="15.75" customHeight="1" x14ac:dyDescent="0.25">
      <c r="A419" s="42"/>
    </row>
    <row r="420" spans="1:1" ht="15.75" customHeight="1" x14ac:dyDescent="0.25">
      <c r="A420" s="42"/>
    </row>
    <row r="421" spans="1:1" ht="15.75" customHeight="1" x14ac:dyDescent="0.25">
      <c r="A421" s="42"/>
    </row>
    <row r="422" spans="1:1" ht="15.75" customHeight="1" x14ac:dyDescent="0.25">
      <c r="A422" s="42"/>
    </row>
    <row r="423" spans="1:1" ht="15.75" customHeight="1" x14ac:dyDescent="0.25">
      <c r="A423" s="42"/>
    </row>
    <row r="424" spans="1:1" ht="15.75" customHeight="1" x14ac:dyDescent="0.25">
      <c r="A424" s="42"/>
    </row>
    <row r="425" spans="1:1" ht="15.75" customHeight="1" x14ac:dyDescent="0.25">
      <c r="A425" s="42"/>
    </row>
    <row r="426" spans="1:1" ht="15.75" customHeight="1" x14ac:dyDescent="0.25">
      <c r="A426" s="42"/>
    </row>
    <row r="427" spans="1:1" ht="15.75" customHeight="1" x14ac:dyDescent="0.25">
      <c r="A427" s="42"/>
    </row>
    <row r="428" spans="1:1" ht="15.75" customHeight="1" x14ac:dyDescent="0.25">
      <c r="A428" s="42"/>
    </row>
    <row r="429" spans="1:1" ht="15.75" customHeight="1" x14ac:dyDescent="0.25">
      <c r="A429" s="42"/>
    </row>
    <row r="430" spans="1:1" ht="15.75" customHeight="1" x14ac:dyDescent="0.25">
      <c r="A430" s="42"/>
    </row>
    <row r="431" spans="1:1" ht="15.75" customHeight="1" x14ac:dyDescent="0.25">
      <c r="A431" s="42"/>
    </row>
    <row r="432" spans="1:1" ht="15.75" customHeight="1" x14ac:dyDescent="0.25">
      <c r="A432" s="42"/>
    </row>
    <row r="433" spans="1:1" ht="15.75" customHeight="1" x14ac:dyDescent="0.25">
      <c r="A433" s="42"/>
    </row>
    <row r="434" spans="1:1" ht="15.75" customHeight="1" x14ac:dyDescent="0.25">
      <c r="A434" s="42"/>
    </row>
    <row r="435" spans="1:1" ht="15.75" customHeight="1" x14ac:dyDescent="0.25">
      <c r="A435" s="42"/>
    </row>
    <row r="436" spans="1:1" ht="15.75" customHeight="1" x14ac:dyDescent="0.25">
      <c r="A436" s="42"/>
    </row>
    <row r="437" spans="1:1" ht="15.75" customHeight="1" x14ac:dyDescent="0.25">
      <c r="A437" s="42"/>
    </row>
    <row r="438" spans="1:1" ht="15.75" customHeight="1" x14ac:dyDescent="0.25">
      <c r="A438" s="42"/>
    </row>
    <row r="439" spans="1:1" ht="15.75" customHeight="1" x14ac:dyDescent="0.25">
      <c r="A439" s="42"/>
    </row>
    <row r="440" spans="1:1" ht="15.75" customHeight="1" x14ac:dyDescent="0.25">
      <c r="A440" s="42"/>
    </row>
    <row r="441" spans="1:1" ht="15.75" customHeight="1" x14ac:dyDescent="0.25">
      <c r="A441" s="42"/>
    </row>
    <row r="442" spans="1:1" ht="15.75" customHeight="1" x14ac:dyDescent="0.25">
      <c r="A442" s="42"/>
    </row>
    <row r="443" spans="1:1" ht="15.75" customHeight="1" x14ac:dyDescent="0.25">
      <c r="A443" s="42"/>
    </row>
    <row r="444" spans="1:1" ht="15.75" customHeight="1" x14ac:dyDescent="0.25">
      <c r="A444" s="42"/>
    </row>
    <row r="445" spans="1:1" ht="15.75" customHeight="1" x14ac:dyDescent="0.25">
      <c r="A445" s="42"/>
    </row>
    <row r="446" spans="1:1" ht="15.75" customHeight="1" x14ac:dyDescent="0.25">
      <c r="A446" s="42"/>
    </row>
    <row r="447" spans="1:1" ht="15.75" customHeight="1" x14ac:dyDescent="0.25">
      <c r="A447" s="42"/>
    </row>
    <row r="448" spans="1:1" ht="15.75" customHeight="1" x14ac:dyDescent="0.25">
      <c r="A448" s="42"/>
    </row>
    <row r="449" spans="1:1" ht="15.75" customHeight="1" x14ac:dyDescent="0.25">
      <c r="A449" s="42"/>
    </row>
    <row r="450" spans="1:1" ht="15.75" customHeight="1" x14ac:dyDescent="0.25">
      <c r="A450" s="42"/>
    </row>
    <row r="451" spans="1:1" ht="15.75" customHeight="1" x14ac:dyDescent="0.25">
      <c r="A451" s="42"/>
    </row>
    <row r="452" spans="1:1" ht="15.75" customHeight="1" x14ac:dyDescent="0.25">
      <c r="A452" s="42"/>
    </row>
    <row r="453" spans="1:1" ht="15.75" customHeight="1" x14ac:dyDescent="0.25">
      <c r="A453" s="42"/>
    </row>
    <row r="454" spans="1:1" ht="15.75" customHeight="1" x14ac:dyDescent="0.25">
      <c r="A454" s="42"/>
    </row>
    <row r="455" spans="1:1" ht="15.75" customHeight="1" x14ac:dyDescent="0.25">
      <c r="A455" s="42"/>
    </row>
    <row r="456" spans="1:1" ht="15.75" customHeight="1" x14ac:dyDescent="0.25">
      <c r="A456" s="42"/>
    </row>
    <row r="457" spans="1:1" ht="15.75" customHeight="1" x14ac:dyDescent="0.25">
      <c r="A457" s="42"/>
    </row>
    <row r="458" spans="1:1" ht="15.75" customHeight="1" x14ac:dyDescent="0.25">
      <c r="A458" s="42"/>
    </row>
    <row r="459" spans="1:1" ht="15.75" customHeight="1" x14ac:dyDescent="0.25">
      <c r="A459" s="42"/>
    </row>
    <row r="460" spans="1:1" ht="15.75" customHeight="1" x14ac:dyDescent="0.25">
      <c r="A460" s="42"/>
    </row>
    <row r="461" spans="1:1" ht="15.75" customHeight="1" x14ac:dyDescent="0.25">
      <c r="A461" s="42"/>
    </row>
    <row r="462" spans="1:1" ht="15.75" customHeight="1" x14ac:dyDescent="0.25">
      <c r="A462" s="42"/>
    </row>
    <row r="463" spans="1:1" ht="15.75" customHeight="1" x14ac:dyDescent="0.25">
      <c r="A463" s="42"/>
    </row>
    <row r="464" spans="1:1" ht="15.75" customHeight="1" x14ac:dyDescent="0.25">
      <c r="A464" s="42"/>
    </row>
    <row r="465" spans="1:1" ht="15.75" customHeight="1" x14ac:dyDescent="0.25">
      <c r="A465" s="42"/>
    </row>
    <row r="466" spans="1:1" ht="15.75" customHeight="1" x14ac:dyDescent="0.25">
      <c r="A466" s="42"/>
    </row>
    <row r="467" spans="1:1" ht="15.75" customHeight="1" x14ac:dyDescent="0.25">
      <c r="A467" s="42"/>
    </row>
    <row r="468" spans="1:1" ht="15.75" customHeight="1" x14ac:dyDescent="0.25">
      <c r="A468" s="42"/>
    </row>
    <row r="469" spans="1:1" ht="15.75" customHeight="1" x14ac:dyDescent="0.25">
      <c r="A469" s="42"/>
    </row>
    <row r="470" spans="1:1" ht="15.75" customHeight="1" x14ac:dyDescent="0.25">
      <c r="A470" s="42"/>
    </row>
    <row r="471" spans="1:1" ht="15.75" customHeight="1" x14ac:dyDescent="0.25">
      <c r="A471" s="42"/>
    </row>
    <row r="472" spans="1:1" ht="15.75" customHeight="1" x14ac:dyDescent="0.25">
      <c r="A472" s="42"/>
    </row>
    <row r="473" spans="1:1" ht="15.75" customHeight="1" x14ac:dyDescent="0.25">
      <c r="A473" s="42"/>
    </row>
    <row r="474" spans="1:1" ht="15.75" customHeight="1" x14ac:dyDescent="0.25">
      <c r="A474" s="42"/>
    </row>
    <row r="475" spans="1:1" ht="15.75" customHeight="1" x14ac:dyDescent="0.25">
      <c r="A475" s="42"/>
    </row>
    <row r="476" spans="1:1" ht="15.75" customHeight="1" x14ac:dyDescent="0.25">
      <c r="A476" s="42"/>
    </row>
    <row r="477" spans="1:1" ht="15.75" customHeight="1" x14ac:dyDescent="0.25">
      <c r="A477" s="42"/>
    </row>
    <row r="478" spans="1:1" ht="15.75" customHeight="1" x14ac:dyDescent="0.25">
      <c r="A478" s="42"/>
    </row>
    <row r="479" spans="1:1" ht="15.75" customHeight="1" x14ac:dyDescent="0.25">
      <c r="A479" s="42"/>
    </row>
    <row r="480" spans="1:1" ht="15.75" customHeight="1" x14ac:dyDescent="0.25">
      <c r="A480" s="42"/>
    </row>
    <row r="481" spans="1:1" ht="15.75" customHeight="1" x14ac:dyDescent="0.25">
      <c r="A481" s="42"/>
    </row>
    <row r="482" spans="1:1" ht="15.75" customHeight="1" x14ac:dyDescent="0.25">
      <c r="A482" s="42"/>
    </row>
    <row r="483" spans="1:1" ht="15.75" customHeight="1" x14ac:dyDescent="0.25">
      <c r="A483" s="42"/>
    </row>
    <row r="484" spans="1:1" ht="15.75" customHeight="1" x14ac:dyDescent="0.25">
      <c r="A484" s="42"/>
    </row>
    <row r="485" spans="1:1" ht="15.75" customHeight="1" x14ac:dyDescent="0.25">
      <c r="A485" s="42"/>
    </row>
    <row r="486" spans="1:1" ht="15.75" customHeight="1" x14ac:dyDescent="0.25">
      <c r="A486" s="42"/>
    </row>
    <row r="487" spans="1:1" ht="15.75" customHeight="1" x14ac:dyDescent="0.25">
      <c r="A487" s="42"/>
    </row>
    <row r="488" spans="1:1" ht="15.75" customHeight="1" x14ac:dyDescent="0.25">
      <c r="A488" s="42"/>
    </row>
    <row r="489" spans="1:1" ht="15.75" customHeight="1" x14ac:dyDescent="0.25">
      <c r="A489" s="42"/>
    </row>
    <row r="490" spans="1:1" ht="15.75" customHeight="1" x14ac:dyDescent="0.25">
      <c r="A490" s="42"/>
    </row>
    <row r="491" spans="1:1" ht="15.75" customHeight="1" x14ac:dyDescent="0.25">
      <c r="A491" s="42"/>
    </row>
    <row r="492" spans="1:1" ht="15.75" customHeight="1" x14ac:dyDescent="0.25">
      <c r="A492" s="42"/>
    </row>
    <row r="493" spans="1:1" ht="15.75" customHeight="1" x14ac:dyDescent="0.25">
      <c r="A493" s="42"/>
    </row>
    <row r="494" spans="1:1" ht="15.75" customHeight="1" x14ac:dyDescent="0.25">
      <c r="A494" s="42"/>
    </row>
    <row r="495" spans="1:1" ht="15.75" customHeight="1" x14ac:dyDescent="0.25">
      <c r="A495" s="42"/>
    </row>
    <row r="496" spans="1:1" ht="15.75" customHeight="1" x14ac:dyDescent="0.25">
      <c r="A496" s="42"/>
    </row>
    <row r="497" spans="1:1" ht="15.75" customHeight="1" x14ac:dyDescent="0.25">
      <c r="A497" s="42"/>
    </row>
    <row r="498" spans="1:1" ht="15.75" customHeight="1" x14ac:dyDescent="0.25">
      <c r="A498" s="42"/>
    </row>
    <row r="499" spans="1:1" ht="15.75" customHeight="1" x14ac:dyDescent="0.25">
      <c r="A499" s="42"/>
    </row>
    <row r="500" spans="1:1" ht="15.75" customHeight="1" x14ac:dyDescent="0.25">
      <c r="A500" s="42"/>
    </row>
    <row r="501" spans="1:1" ht="15.75" customHeight="1" x14ac:dyDescent="0.25">
      <c r="A501" s="42"/>
    </row>
    <row r="502" spans="1:1" ht="15.75" customHeight="1" x14ac:dyDescent="0.25">
      <c r="A502" s="42"/>
    </row>
    <row r="503" spans="1:1" ht="15.75" customHeight="1" x14ac:dyDescent="0.25">
      <c r="A503" s="42"/>
    </row>
    <row r="504" spans="1:1" ht="15.75" customHeight="1" x14ac:dyDescent="0.25">
      <c r="A504" s="42"/>
    </row>
    <row r="505" spans="1:1" ht="15.75" customHeight="1" x14ac:dyDescent="0.25">
      <c r="A505" s="42"/>
    </row>
    <row r="506" spans="1:1" ht="15.75" customHeight="1" x14ac:dyDescent="0.25">
      <c r="A506" s="42"/>
    </row>
    <row r="507" spans="1:1" ht="15.75" customHeight="1" x14ac:dyDescent="0.25">
      <c r="A507" s="42"/>
    </row>
    <row r="508" spans="1:1" ht="15.75" customHeight="1" x14ac:dyDescent="0.25">
      <c r="A508" s="42"/>
    </row>
    <row r="509" spans="1:1" ht="15.75" customHeight="1" x14ac:dyDescent="0.25">
      <c r="A509" s="42"/>
    </row>
    <row r="510" spans="1:1" ht="15.75" customHeight="1" x14ac:dyDescent="0.25">
      <c r="A510" s="42"/>
    </row>
    <row r="511" spans="1:1" ht="15.75" customHeight="1" x14ac:dyDescent="0.25">
      <c r="A511" s="42"/>
    </row>
    <row r="512" spans="1:1" ht="15.75" customHeight="1" x14ac:dyDescent="0.25">
      <c r="A512" s="42"/>
    </row>
    <row r="513" spans="1:1" ht="15.75" customHeight="1" x14ac:dyDescent="0.25">
      <c r="A513" s="42"/>
    </row>
    <row r="514" spans="1:1" ht="15.75" customHeight="1" x14ac:dyDescent="0.25">
      <c r="A514" s="42"/>
    </row>
    <row r="515" spans="1:1" ht="15.75" customHeight="1" x14ac:dyDescent="0.25">
      <c r="A515" s="42"/>
    </row>
    <row r="516" spans="1:1" ht="15.75" customHeight="1" x14ac:dyDescent="0.25">
      <c r="A516" s="42"/>
    </row>
    <row r="517" spans="1:1" ht="15.75" customHeight="1" x14ac:dyDescent="0.25">
      <c r="A517" s="42"/>
    </row>
    <row r="518" spans="1:1" ht="15.75" customHeight="1" x14ac:dyDescent="0.25">
      <c r="A518" s="42"/>
    </row>
    <row r="519" spans="1:1" ht="15.75" customHeight="1" x14ac:dyDescent="0.25">
      <c r="A519" s="42"/>
    </row>
    <row r="520" spans="1:1" ht="15.75" customHeight="1" x14ac:dyDescent="0.25">
      <c r="A520" s="42"/>
    </row>
    <row r="521" spans="1:1" ht="15.75" customHeight="1" x14ac:dyDescent="0.25">
      <c r="A521" s="42"/>
    </row>
    <row r="522" spans="1:1" ht="15.75" customHeight="1" x14ac:dyDescent="0.25">
      <c r="A522" s="42"/>
    </row>
    <row r="523" spans="1:1" ht="15.75" customHeight="1" x14ac:dyDescent="0.25">
      <c r="A523" s="42"/>
    </row>
    <row r="524" spans="1:1" ht="15.75" customHeight="1" x14ac:dyDescent="0.25">
      <c r="A524" s="42"/>
    </row>
    <row r="525" spans="1:1" ht="15.75" customHeight="1" x14ac:dyDescent="0.25">
      <c r="A525" s="42"/>
    </row>
    <row r="526" spans="1:1" ht="15.75" customHeight="1" x14ac:dyDescent="0.25">
      <c r="A526" s="42"/>
    </row>
    <row r="527" spans="1:1" ht="15.75" customHeight="1" x14ac:dyDescent="0.25">
      <c r="A527" s="42"/>
    </row>
    <row r="528" spans="1:1" ht="15.75" customHeight="1" x14ac:dyDescent="0.25">
      <c r="A528" s="42"/>
    </row>
    <row r="529" spans="1:1" ht="15.75" customHeight="1" x14ac:dyDescent="0.25">
      <c r="A529" s="42"/>
    </row>
    <row r="530" spans="1:1" ht="15.75" customHeight="1" x14ac:dyDescent="0.25">
      <c r="A530" s="42"/>
    </row>
    <row r="531" spans="1:1" ht="15.75" customHeight="1" x14ac:dyDescent="0.25">
      <c r="A531" s="42"/>
    </row>
    <row r="532" spans="1:1" ht="15.75" customHeight="1" x14ac:dyDescent="0.25">
      <c r="A532" s="42"/>
    </row>
    <row r="533" spans="1:1" ht="15.75" customHeight="1" x14ac:dyDescent="0.25">
      <c r="A533" s="42"/>
    </row>
    <row r="534" spans="1:1" ht="15.75" customHeight="1" x14ac:dyDescent="0.25">
      <c r="A534" s="42"/>
    </row>
    <row r="535" spans="1:1" ht="15.75" customHeight="1" x14ac:dyDescent="0.25">
      <c r="A535" s="42"/>
    </row>
    <row r="536" spans="1:1" ht="15.75" customHeight="1" x14ac:dyDescent="0.25">
      <c r="A536" s="42"/>
    </row>
    <row r="537" spans="1:1" ht="15.75" customHeight="1" x14ac:dyDescent="0.25">
      <c r="A537" s="42"/>
    </row>
    <row r="538" spans="1:1" ht="15.75" customHeight="1" x14ac:dyDescent="0.25">
      <c r="A538" s="42"/>
    </row>
    <row r="539" spans="1:1" ht="15.75" customHeight="1" x14ac:dyDescent="0.25">
      <c r="A539" s="42"/>
    </row>
    <row r="540" spans="1:1" ht="15.75" customHeight="1" x14ac:dyDescent="0.25">
      <c r="A540" s="42"/>
    </row>
    <row r="541" spans="1:1" ht="15.75" customHeight="1" x14ac:dyDescent="0.25">
      <c r="A541" s="42"/>
    </row>
    <row r="542" spans="1:1" ht="15.75" customHeight="1" x14ac:dyDescent="0.25">
      <c r="A542" s="42"/>
    </row>
    <row r="543" spans="1:1" ht="15.75" customHeight="1" x14ac:dyDescent="0.25">
      <c r="A543" s="42"/>
    </row>
    <row r="544" spans="1:1" ht="15.75" customHeight="1" x14ac:dyDescent="0.25">
      <c r="A544" s="42"/>
    </row>
    <row r="545" spans="1:1" ht="15.75" customHeight="1" x14ac:dyDescent="0.25">
      <c r="A545" s="42"/>
    </row>
    <row r="546" spans="1:1" ht="15.75" customHeight="1" x14ac:dyDescent="0.25">
      <c r="A546" s="42"/>
    </row>
    <row r="547" spans="1:1" ht="15.75" customHeight="1" x14ac:dyDescent="0.25">
      <c r="A547" s="42"/>
    </row>
    <row r="548" spans="1:1" ht="15.75" customHeight="1" x14ac:dyDescent="0.25">
      <c r="A548" s="42"/>
    </row>
    <row r="549" spans="1:1" ht="15.75" customHeight="1" x14ac:dyDescent="0.25">
      <c r="A549" s="42"/>
    </row>
    <row r="550" spans="1:1" ht="15.75" customHeight="1" x14ac:dyDescent="0.25">
      <c r="A550" s="42"/>
    </row>
    <row r="551" spans="1:1" ht="15.75" customHeight="1" x14ac:dyDescent="0.25">
      <c r="A551" s="42"/>
    </row>
    <row r="552" spans="1:1" ht="15.75" customHeight="1" x14ac:dyDescent="0.25">
      <c r="A552" s="42"/>
    </row>
    <row r="553" spans="1:1" ht="15.75" customHeight="1" x14ac:dyDescent="0.25">
      <c r="A553" s="42"/>
    </row>
    <row r="554" spans="1:1" ht="15.75" customHeight="1" x14ac:dyDescent="0.25">
      <c r="A554" s="42"/>
    </row>
    <row r="555" spans="1:1" ht="15.75" customHeight="1" x14ac:dyDescent="0.25">
      <c r="A555" s="42"/>
    </row>
    <row r="556" spans="1:1" ht="15.75" customHeight="1" x14ac:dyDescent="0.25">
      <c r="A556" s="42"/>
    </row>
    <row r="557" spans="1:1" ht="15.75" customHeight="1" x14ac:dyDescent="0.25">
      <c r="A557" s="42"/>
    </row>
    <row r="558" spans="1:1" ht="15.75" customHeight="1" x14ac:dyDescent="0.25">
      <c r="A558" s="42"/>
    </row>
    <row r="559" spans="1:1" ht="15.75" customHeight="1" x14ac:dyDescent="0.25">
      <c r="A559" s="42"/>
    </row>
    <row r="560" spans="1:1" ht="15.75" customHeight="1" x14ac:dyDescent="0.25">
      <c r="A560" s="42"/>
    </row>
    <row r="561" spans="1:1" ht="15.75" customHeight="1" x14ac:dyDescent="0.25">
      <c r="A561" s="42"/>
    </row>
    <row r="562" spans="1:1" ht="15.75" customHeight="1" x14ac:dyDescent="0.25">
      <c r="A562" s="42"/>
    </row>
    <row r="563" spans="1:1" ht="15.75" customHeight="1" x14ac:dyDescent="0.25">
      <c r="A563" s="42"/>
    </row>
    <row r="564" spans="1:1" ht="15.75" customHeight="1" x14ac:dyDescent="0.25">
      <c r="A564" s="42"/>
    </row>
    <row r="565" spans="1:1" ht="15.75" customHeight="1" x14ac:dyDescent="0.25">
      <c r="A565" s="42"/>
    </row>
    <row r="566" spans="1:1" ht="15.75" customHeight="1" x14ac:dyDescent="0.25">
      <c r="A566" s="42"/>
    </row>
    <row r="567" spans="1:1" ht="15.75" customHeight="1" x14ac:dyDescent="0.25">
      <c r="A567" s="42"/>
    </row>
    <row r="568" spans="1:1" ht="15.75" customHeight="1" x14ac:dyDescent="0.25">
      <c r="A568" s="42"/>
    </row>
    <row r="569" spans="1:1" ht="15.75" customHeight="1" x14ac:dyDescent="0.25">
      <c r="A569" s="42"/>
    </row>
    <row r="570" spans="1:1" ht="15.75" customHeight="1" x14ac:dyDescent="0.25">
      <c r="A570" s="42"/>
    </row>
    <row r="571" spans="1:1" ht="15.75" customHeight="1" x14ac:dyDescent="0.25">
      <c r="A571" s="42"/>
    </row>
    <row r="572" spans="1:1" ht="15.75" customHeight="1" x14ac:dyDescent="0.25">
      <c r="A572" s="42"/>
    </row>
    <row r="573" spans="1:1" ht="15.75" customHeight="1" x14ac:dyDescent="0.25">
      <c r="A573" s="42"/>
    </row>
    <row r="574" spans="1:1" ht="15.75" customHeight="1" x14ac:dyDescent="0.25">
      <c r="A574" s="42"/>
    </row>
    <row r="575" spans="1:1" ht="15.75" customHeight="1" x14ac:dyDescent="0.25">
      <c r="A575" s="42"/>
    </row>
    <row r="576" spans="1:1" ht="15.75" customHeight="1" x14ac:dyDescent="0.25">
      <c r="A576" s="42"/>
    </row>
    <row r="577" spans="1:1" ht="15.75" customHeight="1" x14ac:dyDescent="0.25">
      <c r="A577" s="42"/>
    </row>
    <row r="578" spans="1:1" ht="15.75" customHeight="1" x14ac:dyDescent="0.25">
      <c r="A578" s="42"/>
    </row>
    <row r="579" spans="1:1" ht="15.75" customHeight="1" x14ac:dyDescent="0.25">
      <c r="A579" s="42"/>
    </row>
    <row r="580" spans="1:1" ht="15.75" customHeight="1" x14ac:dyDescent="0.25">
      <c r="A580" s="42"/>
    </row>
    <row r="581" spans="1:1" ht="15.75" customHeight="1" x14ac:dyDescent="0.25">
      <c r="A581" s="42"/>
    </row>
    <row r="582" spans="1:1" ht="15.75" customHeight="1" x14ac:dyDescent="0.25">
      <c r="A582" s="42"/>
    </row>
    <row r="583" spans="1:1" ht="15.75" customHeight="1" x14ac:dyDescent="0.25">
      <c r="A583" s="42"/>
    </row>
    <row r="584" spans="1:1" ht="15.75" customHeight="1" x14ac:dyDescent="0.25">
      <c r="A584" s="42"/>
    </row>
    <row r="585" spans="1:1" ht="15.75" customHeight="1" x14ac:dyDescent="0.25">
      <c r="A585" s="42"/>
    </row>
    <row r="586" spans="1:1" ht="15.75" customHeight="1" x14ac:dyDescent="0.25">
      <c r="A586" s="42"/>
    </row>
    <row r="587" spans="1:1" ht="15.75" customHeight="1" x14ac:dyDescent="0.25">
      <c r="A587" s="42"/>
    </row>
    <row r="588" spans="1:1" ht="15.75" customHeight="1" x14ac:dyDescent="0.25">
      <c r="A588" s="42"/>
    </row>
    <row r="589" spans="1:1" ht="15.75" customHeight="1" x14ac:dyDescent="0.25">
      <c r="A589" s="42"/>
    </row>
    <row r="590" spans="1:1" ht="15.75" customHeight="1" x14ac:dyDescent="0.25">
      <c r="A590" s="42"/>
    </row>
    <row r="591" spans="1:1" ht="15.75" customHeight="1" x14ac:dyDescent="0.25">
      <c r="A591" s="42"/>
    </row>
    <row r="592" spans="1:1" ht="15.75" customHeight="1" x14ac:dyDescent="0.25">
      <c r="A592" s="42"/>
    </row>
    <row r="593" spans="1:1" ht="15.75" customHeight="1" x14ac:dyDescent="0.25">
      <c r="A593" s="42"/>
    </row>
    <row r="594" spans="1:1" ht="15.75" customHeight="1" x14ac:dyDescent="0.25">
      <c r="A594" s="42"/>
    </row>
    <row r="595" spans="1:1" ht="15.75" customHeight="1" x14ac:dyDescent="0.25">
      <c r="A595" s="42"/>
    </row>
    <row r="596" spans="1:1" ht="15.75" customHeight="1" x14ac:dyDescent="0.25">
      <c r="A596" s="42"/>
    </row>
    <row r="597" spans="1:1" ht="15.75" customHeight="1" x14ac:dyDescent="0.25">
      <c r="A597" s="42"/>
    </row>
    <row r="598" spans="1:1" ht="15.75" customHeight="1" x14ac:dyDescent="0.25">
      <c r="A598" s="42"/>
    </row>
    <row r="599" spans="1:1" ht="15.75" customHeight="1" x14ac:dyDescent="0.25">
      <c r="A599" s="42"/>
    </row>
    <row r="600" spans="1:1" ht="15.75" customHeight="1" x14ac:dyDescent="0.25">
      <c r="A600" s="42"/>
    </row>
    <row r="601" spans="1:1" ht="15.75" customHeight="1" x14ac:dyDescent="0.25">
      <c r="A601" s="42"/>
    </row>
    <row r="602" spans="1:1" ht="15.75" customHeight="1" x14ac:dyDescent="0.25">
      <c r="A602" s="42"/>
    </row>
    <row r="603" spans="1:1" ht="15.75" customHeight="1" x14ac:dyDescent="0.25">
      <c r="A603" s="42"/>
    </row>
    <row r="604" spans="1:1" ht="15.75" customHeight="1" x14ac:dyDescent="0.25">
      <c r="A604" s="42"/>
    </row>
    <row r="605" spans="1:1" ht="15.75" customHeight="1" x14ac:dyDescent="0.25">
      <c r="A605" s="42"/>
    </row>
    <row r="606" spans="1:1" ht="15.75" customHeight="1" x14ac:dyDescent="0.25">
      <c r="A606" s="42"/>
    </row>
    <row r="607" spans="1:1" ht="15.75" customHeight="1" x14ac:dyDescent="0.25">
      <c r="A607" s="42"/>
    </row>
    <row r="608" spans="1:1" ht="15.75" customHeight="1" x14ac:dyDescent="0.25">
      <c r="A608" s="42"/>
    </row>
    <row r="609" spans="1:1" ht="15.75" customHeight="1" x14ac:dyDescent="0.25">
      <c r="A609" s="42"/>
    </row>
    <row r="610" spans="1:1" ht="15.75" customHeight="1" x14ac:dyDescent="0.25">
      <c r="A610" s="42"/>
    </row>
    <row r="611" spans="1:1" ht="15.75" customHeight="1" x14ac:dyDescent="0.25">
      <c r="A611" s="42"/>
    </row>
    <row r="612" spans="1:1" ht="15.75" customHeight="1" x14ac:dyDescent="0.25">
      <c r="A612" s="42"/>
    </row>
    <row r="613" spans="1:1" ht="15.75" customHeight="1" x14ac:dyDescent="0.25">
      <c r="A613" s="42"/>
    </row>
    <row r="614" spans="1:1" ht="15.75" customHeight="1" x14ac:dyDescent="0.25">
      <c r="A614" s="42"/>
    </row>
    <row r="615" spans="1:1" ht="15.75" customHeight="1" x14ac:dyDescent="0.25">
      <c r="A615" s="42"/>
    </row>
    <row r="616" spans="1:1" ht="15.75" customHeight="1" x14ac:dyDescent="0.25">
      <c r="A616" s="42"/>
    </row>
    <row r="617" spans="1:1" ht="15.75" customHeight="1" x14ac:dyDescent="0.25">
      <c r="A617" s="42"/>
    </row>
    <row r="618" spans="1:1" ht="15.75" customHeight="1" x14ac:dyDescent="0.25">
      <c r="A618" s="42"/>
    </row>
    <row r="619" spans="1:1" ht="15.75" customHeight="1" x14ac:dyDescent="0.25">
      <c r="A619" s="42"/>
    </row>
    <row r="620" spans="1:1" ht="15.75" customHeight="1" x14ac:dyDescent="0.25">
      <c r="A620" s="42"/>
    </row>
    <row r="621" spans="1:1" ht="15.75" customHeight="1" x14ac:dyDescent="0.25">
      <c r="A621" s="42"/>
    </row>
    <row r="622" spans="1:1" ht="15.75" customHeight="1" x14ac:dyDescent="0.25">
      <c r="A622" s="42"/>
    </row>
    <row r="623" spans="1:1" ht="15.75" customHeight="1" x14ac:dyDescent="0.25">
      <c r="A623" s="42"/>
    </row>
    <row r="624" spans="1:1" ht="15.75" customHeight="1" x14ac:dyDescent="0.25">
      <c r="A624" s="42"/>
    </row>
    <row r="625" spans="1:1" ht="15.75" customHeight="1" x14ac:dyDescent="0.25">
      <c r="A625" s="42"/>
    </row>
    <row r="626" spans="1:1" ht="15.75" customHeight="1" x14ac:dyDescent="0.25">
      <c r="A626" s="42"/>
    </row>
    <row r="627" spans="1:1" ht="15.75" customHeight="1" x14ac:dyDescent="0.25">
      <c r="A627" s="42"/>
    </row>
    <row r="628" spans="1:1" ht="15.75" customHeight="1" x14ac:dyDescent="0.25">
      <c r="A628" s="42"/>
    </row>
    <row r="629" spans="1:1" ht="15.75" customHeight="1" x14ac:dyDescent="0.25">
      <c r="A629" s="42"/>
    </row>
    <row r="630" spans="1:1" ht="15.75" customHeight="1" x14ac:dyDescent="0.25">
      <c r="A630" s="42"/>
    </row>
    <row r="631" spans="1:1" ht="15.75" customHeight="1" x14ac:dyDescent="0.25">
      <c r="A631" s="42"/>
    </row>
    <row r="632" spans="1:1" ht="15.75" customHeight="1" x14ac:dyDescent="0.25">
      <c r="A632" s="42"/>
    </row>
    <row r="633" spans="1:1" ht="15.75" customHeight="1" x14ac:dyDescent="0.25">
      <c r="A633" s="42"/>
    </row>
    <row r="634" spans="1:1" ht="15.75" customHeight="1" x14ac:dyDescent="0.25">
      <c r="A634" s="42"/>
    </row>
    <row r="635" spans="1:1" ht="15.75" customHeight="1" x14ac:dyDescent="0.25">
      <c r="A635" s="42"/>
    </row>
    <row r="636" spans="1:1" ht="15.75" customHeight="1" x14ac:dyDescent="0.25">
      <c r="A636" s="42"/>
    </row>
    <row r="637" spans="1:1" ht="15.75" customHeight="1" x14ac:dyDescent="0.25">
      <c r="A637" s="42"/>
    </row>
    <row r="638" spans="1:1" ht="15.75" customHeight="1" x14ac:dyDescent="0.25">
      <c r="A638" s="42"/>
    </row>
    <row r="639" spans="1:1" ht="15.75" customHeight="1" x14ac:dyDescent="0.25">
      <c r="A639" s="42"/>
    </row>
    <row r="640" spans="1:1" ht="15.75" customHeight="1" x14ac:dyDescent="0.25">
      <c r="A640" s="42"/>
    </row>
    <row r="641" spans="1:1" ht="15.75" customHeight="1" x14ac:dyDescent="0.25">
      <c r="A641" s="42"/>
    </row>
    <row r="642" spans="1:1" ht="15.75" customHeight="1" x14ac:dyDescent="0.25">
      <c r="A642" s="42"/>
    </row>
    <row r="643" spans="1:1" ht="15.75" customHeight="1" x14ac:dyDescent="0.25">
      <c r="A643" s="42"/>
    </row>
    <row r="644" spans="1:1" ht="15.75" customHeight="1" x14ac:dyDescent="0.25">
      <c r="A644" s="42"/>
    </row>
    <row r="645" spans="1:1" ht="15.75" customHeight="1" x14ac:dyDescent="0.25">
      <c r="A645" s="42"/>
    </row>
    <row r="646" spans="1:1" ht="15.75" customHeight="1" x14ac:dyDescent="0.25">
      <c r="A646" s="42"/>
    </row>
    <row r="647" spans="1:1" ht="15.75" customHeight="1" x14ac:dyDescent="0.25">
      <c r="A647" s="42"/>
    </row>
    <row r="648" spans="1:1" ht="15.75" customHeight="1" x14ac:dyDescent="0.25">
      <c r="A648" s="42"/>
    </row>
    <row r="649" spans="1:1" ht="15.75" customHeight="1" x14ac:dyDescent="0.25">
      <c r="A649" s="42"/>
    </row>
    <row r="650" spans="1:1" ht="15.75" customHeight="1" x14ac:dyDescent="0.25">
      <c r="A650" s="42"/>
    </row>
    <row r="651" spans="1:1" ht="15.75" customHeight="1" x14ac:dyDescent="0.25">
      <c r="A651" s="42"/>
    </row>
    <row r="652" spans="1:1" ht="15.75" customHeight="1" x14ac:dyDescent="0.25">
      <c r="A652" s="42"/>
    </row>
    <row r="653" spans="1:1" ht="15.75" customHeight="1" x14ac:dyDescent="0.25">
      <c r="A653" s="42"/>
    </row>
    <row r="654" spans="1:1" ht="15.75" customHeight="1" x14ac:dyDescent="0.25">
      <c r="A654" s="42"/>
    </row>
    <row r="655" spans="1:1" ht="15.75" customHeight="1" x14ac:dyDescent="0.25">
      <c r="A655" s="42"/>
    </row>
    <row r="656" spans="1:1" ht="15.75" customHeight="1" x14ac:dyDescent="0.25">
      <c r="A656" s="42"/>
    </row>
    <row r="657" spans="1:1" ht="15.75" customHeight="1" x14ac:dyDescent="0.25">
      <c r="A657" s="42"/>
    </row>
    <row r="658" spans="1:1" ht="15.75" customHeight="1" x14ac:dyDescent="0.25">
      <c r="A658" s="42"/>
    </row>
    <row r="659" spans="1:1" ht="15.75" customHeight="1" x14ac:dyDescent="0.25">
      <c r="A659" s="42"/>
    </row>
    <row r="660" spans="1:1" ht="15.75" customHeight="1" x14ac:dyDescent="0.25">
      <c r="A660" s="42"/>
    </row>
    <row r="661" spans="1:1" ht="15.75" customHeight="1" x14ac:dyDescent="0.25">
      <c r="A661" s="42"/>
    </row>
    <row r="662" spans="1:1" ht="15.75" customHeight="1" x14ac:dyDescent="0.25">
      <c r="A662" s="42"/>
    </row>
    <row r="663" spans="1:1" ht="15.75" customHeight="1" x14ac:dyDescent="0.25">
      <c r="A663" s="42"/>
    </row>
    <row r="664" spans="1:1" ht="15.75" customHeight="1" x14ac:dyDescent="0.25">
      <c r="A664" s="42"/>
    </row>
    <row r="665" spans="1:1" ht="15.75" customHeight="1" x14ac:dyDescent="0.25">
      <c r="A665" s="42"/>
    </row>
    <row r="666" spans="1:1" ht="15.75" customHeight="1" x14ac:dyDescent="0.25">
      <c r="A666" s="42"/>
    </row>
    <row r="667" spans="1:1" ht="15.75" customHeight="1" x14ac:dyDescent="0.25">
      <c r="A667" s="42"/>
    </row>
    <row r="668" spans="1:1" ht="15.75" customHeight="1" x14ac:dyDescent="0.25">
      <c r="A668" s="42"/>
    </row>
    <row r="669" spans="1:1" ht="15.75" customHeight="1" x14ac:dyDescent="0.25">
      <c r="A669" s="42"/>
    </row>
    <row r="670" spans="1:1" ht="15.75" customHeight="1" x14ac:dyDescent="0.25">
      <c r="A670" s="42"/>
    </row>
    <row r="671" spans="1:1" ht="15.75" customHeight="1" x14ac:dyDescent="0.25">
      <c r="A671" s="42"/>
    </row>
    <row r="672" spans="1:1" ht="15.75" customHeight="1" x14ac:dyDescent="0.25">
      <c r="A672" s="42"/>
    </row>
    <row r="673" spans="1:1" ht="15.75" customHeight="1" x14ac:dyDescent="0.25">
      <c r="A673" s="42"/>
    </row>
    <row r="674" spans="1:1" ht="15.75" customHeight="1" x14ac:dyDescent="0.25">
      <c r="A674" s="42"/>
    </row>
    <row r="675" spans="1:1" ht="15.75" customHeight="1" x14ac:dyDescent="0.25">
      <c r="A675" s="42"/>
    </row>
    <row r="676" spans="1:1" ht="15.75" customHeight="1" x14ac:dyDescent="0.25">
      <c r="A676" s="42"/>
    </row>
    <row r="677" spans="1:1" ht="15.75" customHeight="1" x14ac:dyDescent="0.25">
      <c r="A677" s="42"/>
    </row>
    <row r="678" spans="1:1" ht="15.75" customHeight="1" x14ac:dyDescent="0.25">
      <c r="A678" s="42"/>
    </row>
    <row r="679" spans="1:1" ht="15.75" customHeight="1" x14ac:dyDescent="0.25">
      <c r="A679" s="42"/>
    </row>
    <row r="680" spans="1:1" ht="15.75" customHeight="1" x14ac:dyDescent="0.25">
      <c r="A680" s="42"/>
    </row>
    <row r="681" spans="1:1" ht="15.75" customHeight="1" x14ac:dyDescent="0.25">
      <c r="A681" s="42"/>
    </row>
    <row r="682" spans="1:1" ht="15.75" customHeight="1" x14ac:dyDescent="0.25">
      <c r="A682" s="42"/>
    </row>
    <row r="683" spans="1:1" ht="15.75" customHeight="1" x14ac:dyDescent="0.25">
      <c r="A683" s="42"/>
    </row>
    <row r="684" spans="1:1" ht="15.75" customHeight="1" x14ac:dyDescent="0.25">
      <c r="A684" s="42"/>
    </row>
    <row r="685" spans="1:1" ht="15.75" customHeight="1" x14ac:dyDescent="0.25">
      <c r="A685" s="42"/>
    </row>
    <row r="686" spans="1:1" ht="15.75" customHeight="1" x14ac:dyDescent="0.25">
      <c r="A686" s="42"/>
    </row>
    <row r="687" spans="1:1" ht="15.75" customHeight="1" x14ac:dyDescent="0.25">
      <c r="A687" s="42"/>
    </row>
    <row r="688" spans="1:1" ht="15.75" customHeight="1" x14ac:dyDescent="0.25">
      <c r="A688" s="42"/>
    </row>
    <row r="689" spans="1:1" ht="15.75" customHeight="1" x14ac:dyDescent="0.25">
      <c r="A689" s="42"/>
    </row>
    <row r="690" spans="1:1" ht="15.75" customHeight="1" x14ac:dyDescent="0.25">
      <c r="A690" s="42"/>
    </row>
    <row r="691" spans="1:1" ht="15.75" customHeight="1" x14ac:dyDescent="0.25">
      <c r="A691" s="42"/>
    </row>
    <row r="692" spans="1:1" ht="15.75" customHeight="1" x14ac:dyDescent="0.25">
      <c r="A692" s="42"/>
    </row>
    <row r="693" spans="1:1" ht="15.75" customHeight="1" x14ac:dyDescent="0.25">
      <c r="A693" s="42"/>
    </row>
    <row r="694" spans="1:1" ht="15.75" customHeight="1" x14ac:dyDescent="0.25">
      <c r="A694" s="42"/>
    </row>
    <row r="695" spans="1:1" ht="15.75" customHeight="1" x14ac:dyDescent="0.25">
      <c r="A695" s="42"/>
    </row>
    <row r="696" spans="1:1" ht="15.75" customHeight="1" x14ac:dyDescent="0.25">
      <c r="A696" s="42"/>
    </row>
    <row r="697" spans="1:1" ht="15.75" customHeight="1" x14ac:dyDescent="0.25">
      <c r="A697" s="42"/>
    </row>
    <row r="698" spans="1:1" ht="15.75" customHeight="1" x14ac:dyDescent="0.25">
      <c r="A698" s="42"/>
    </row>
    <row r="699" spans="1:1" ht="15.75" customHeight="1" x14ac:dyDescent="0.25">
      <c r="A699" s="42"/>
    </row>
    <row r="700" spans="1:1" ht="15.75" customHeight="1" x14ac:dyDescent="0.25">
      <c r="A700" s="42"/>
    </row>
    <row r="701" spans="1:1" ht="15.75" customHeight="1" x14ac:dyDescent="0.25">
      <c r="A701" s="42"/>
    </row>
    <row r="702" spans="1:1" ht="15.75" customHeight="1" x14ac:dyDescent="0.25">
      <c r="A702" s="42"/>
    </row>
    <row r="703" spans="1:1" ht="15.75" customHeight="1" x14ac:dyDescent="0.25">
      <c r="A703" s="42"/>
    </row>
    <row r="704" spans="1:1" ht="15.75" customHeight="1" x14ac:dyDescent="0.25">
      <c r="A704" s="42"/>
    </row>
    <row r="705" spans="1:1" ht="15.75" customHeight="1" x14ac:dyDescent="0.25">
      <c r="A705" s="42"/>
    </row>
    <row r="706" spans="1:1" ht="15.75" customHeight="1" x14ac:dyDescent="0.25">
      <c r="A706" s="42"/>
    </row>
    <row r="707" spans="1:1" ht="15.75" customHeight="1" x14ac:dyDescent="0.25">
      <c r="A707" s="42"/>
    </row>
    <row r="708" spans="1:1" ht="15.75" customHeight="1" x14ac:dyDescent="0.25">
      <c r="A708" s="42"/>
    </row>
    <row r="709" spans="1:1" ht="15.75" customHeight="1" x14ac:dyDescent="0.25">
      <c r="A709" s="42"/>
    </row>
    <row r="710" spans="1:1" ht="15.75" customHeight="1" x14ac:dyDescent="0.25">
      <c r="A710" s="42"/>
    </row>
    <row r="711" spans="1:1" ht="15.75" customHeight="1" x14ac:dyDescent="0.25">
      <c r="A711" s="42"/>
    </row>
    <row r="712" spans="1:1" ht="15.75" customHeight="1" x14ac:dyDescent="0.25">
      <c r="A712" s="42"/>
    </row>
    <row r="713" spans="1:1" ht="15.75" customHeight="1" x14ac:dyDescent="0.25">
      <c r="A713" s="42"/>
    </row>
    <row r="714" spans="1:1" ht="15.75" customHeight="1" x14ac:dyDescent="0.25">
      <c r="A714" s="42"/>
    </row>
    <row r="715" spans="1:1" ht="15.75" customHeight="1" x14ac:dyDescent="0.25">
      <c r="A715" s="42"/>
    </row>
    <row r="716" spans="1:1" ht="15.75" customHeight="1" x14ac:dyDescent="0.25">
      <c r="A716" s="42"/>
    </row>
    <row r="717" spans="1:1" ht="15.75" customHeight="1" x14ac:dyDescent="0.25">
      <c r="A717" s="42"/>
    </row>
    <row r="718" spans="1:1" ht="15.75" customHeight="1" x14ac:dyDescent="0.25">
      <c r="A718" s="42"/>
    </row>
    <row r="719" spans="1:1" ht="15.75" customHeight="1" x14ac:dyDescent="0.25">
      <c r="A719" s="42"/>
    </row>
    <row r="720" spans="1:1" ht="15.75" customHeight="1" x14ac:dyDescent="0.25">
      <c r="A720" s="42"/>
    </row>
    <row r="721" spans="1:1" ht="15.75" customHeight="1" x14ac:dyDescent="0.25">
      <c r="A721" s="42"/>
    </row>
    <row r="722" spans="1:1" ht="15.75" customHeight="1" x14ac:dyDescent="0.25">
      <c r="A722" s="42"/>
    </row>
    <row r="723" spans="1:1" ht="15.75" customHeight="1" x14ac:dyDescent="0.25">
      <c r="A723" s="42"/>
    </row>
    <row r="724" spans="1:1" ht="15.75" customHeight="1" x14ac:dyDescent="0.25">
      <c r="A724" s="42"/>
    </row>
    <row r="725" spans="1:1" ht="15.75" customHeight="1" x14ac:dyDescent="0.25">
      <c r="A725" s="42"/>
    </row>
    <row r="726" spans="1:1" ht="15.75" customHeight="1" x14ac:dyDescent="0.25">
      <c r="A726" s="42"/>
    </row>
    <row r="727" spans="1:1" ht="15.75" customHeight="1" x14ac:dyDescent="0.25">
      <c r="A727" s="42"/>
    </row>
    <row r="728" spans="1:1" ht="15.75" customHeight="1" x14ac:dyDescent="0.25">
      <c r="A728" s="42"/>
    </row>
    <row r="729" spans="1:1" ht="15.75" customHeight="1" x14ac:dyDescent="0.25">
      <c r="A729" s="42"/>
    </row>
    <row r="730" spans="1:1" ht="15.75" customHeight="1" x14ac:dyDescent="0.25">
      <c r="A730" s="42"/>
    </row>
    <row r="731" spans="1:1" ht="15.75" customHeight="1" x14ac:dyDescent="0.25">
      <c r="A731" s="42"/>
    </row>
    <row r="732" spans="1:1" ht="15.75" customHeight="1" x14ac:dyDescent="0.25">
      <c r="A732" s="42"/>
    </row>
    <row r="733" spans="1:1" ht="15.75" customHeight="1" x14ac:dyDescent="0.25">
      <c r="A733" s="42"/>
    </row>
    <row r="734" spans="1:1" ht="15.75" customHeight="1" x14ac:dyDescent="0.25">
      <c r="A734" s="42"/>
    </row>
    <row r="735" spans="1:1" ht="15.75" customHeight="1" x14ac:dyDescent="0.25">
      <c r="A735" s="42"/>
    </row>
    <row r="736" spans="1:1" ht="15.75" customHeight="1" x14ac:dyDescent="0.25">
      <c r="A736" s="42"/>
    </row>
    <row r="737" spans="1:1" ht="15.75" customHeight="1" x14ac:dyDescent="0.25">
      <c r="A737" s="42"/>
    </row>
    <row r="738" spans="1:1" ht="15.75" customHeight="1" x14ac:dyDescent="0.25">
      <c r="A738" s="42"/>
    </row>
    <row r="739" spans="1:1" ht="15.75" customHeight="1" x14ac:dyDescent="0.25">
      <c r="A739" s="42"/>
    </row>
    <row r="740" spans="1:1" ht="15.75" customHeight="1" x14ac:dyDescent="0.25">
      <c r="A740" s="42"/>
    </row>
    <row r="741" spans="1:1" ht="15.75" customHeight="1" x14ac:dyDescent="0.25">
      <c r="A741" s="42"/>
    </row>
    <row r="742" spans="1:1" ht="15.75" customHeight="1" x14ac:dyDescent="0.25">
      <c r="A742" s="42"/>
    </row>
    <row r="743" spans="1:1" ht="15.75" customHeight="1" x14ac:dyDescent="0.25">
      <c r="A743" s="42"/>
    </row>
    <row r="744" spans="1:1" ht="15.75" customHeight="1" x14ac:dyDescent="0.25">
      <c r="A744" s="42"/>
    </row>
    <row r="745" spans="1:1" ht="15.75" customHeight="1" x14ac:dyDescent="0.25">
      <c r="A745" s="42"/>
    </row>
    <row r="746" spans="1:1" ht="15.75" customHeight="1" x14ac:dyDescent="0.25">
      <c r="A746" s="42"/>
    </row>
    <row r="747" spans="1:1" ht="15.75" customHeight="1" x14ac:dyDescent="0.25">
      <c r="A747" s="42"/>
    </row>
    <row r="748" spans="1:1" ht="15.75" customHeight="1" x14ac:dyDescent="0.25">
      <c r="A748" s="42"/>
    </row>
    <row r="749" spans="1:1" ht="15.75" customHeight="1" x14ac:dyDescent="0.25">
      <c r="A749" s="42"/>
    </row>
    <row r="750" spans="1:1" ht="15.75" customHeight="1" x14ac:dyDescent="0.25">
      <c r="A750" s="42"/>
    </row>
    <row r="751" spans="1:1" ht="15.75" customHeight="1" x14ac:dyDescent="0.25">
      <c r="A751" s="42"/>
    </row>
    <row r="752" spans="1:1" ht="15.75" customHeight="1" x14ac:dyDescent="0.25">
      <c r="A752" s="42"/>
    </row>
    <row r="753" spans="1:1" ht="15.75" customHeight="1" x14ac:dyDescent="0.25">
      <c r="A753" s="42"/>
    </row>
    <row r="754" spans="1:1" ht="15.75" customHeight="1" x14ac:dyDescent="0.25">
      <c r="A754" s="42"/>
    </row>
    <row r="755" spans="1:1" ht="15.75" customHeight="1" x14ac:dyDescent="0.25">
      <c r="A755" s="42"/>
    </row>
    <row r="756" spans="1:1" ht="15.75" customHeight="1" x14ac:dyDescent="0.25">
      <c r="A756" s="42"/>
    </row>
    <row r="757" spans="1:1" ht="15.75" customHeight="1" x14ac:dyDescent="0.25">
      <c r="A757" s="42"/>
    </row>
    <row r="758" spans="1:1" ht="15.75" customHeight="1" x14ac:dyDescent="0.25">
      <c r="A758" s="42"/>
    </row>
    <row r="759" spans="1:1" ht="15.75" customHeight="1" x14ac:dyDescent="0.25">
      <c r="A759" s="42"/>
    </row>
    <row r="760" spans="1:1" ht="15.75" customHeight="1" x14ac:dyDescent="0.25">
      <c r="A760" s="42"/>
    </row>
    <row r="761" spans="1:1" ht="15.75" customHeight="1" x14ac:dyDescent="0.25">
      <c r="A761" s="42"/>
    </row>
    <row r="762" spans="1:1" ht="15.75" customHeight="1" x14ac:dyDescent="0.25">
      <c r="A762" s="42"/>
    </row>
    <row r="763" spans="1:1" ht="15.75" customHeight="1" x14ac:dyDescent="0.25">
      <c r="A763" s="42"/>
    </row>
    <row r="764" spans="1:1" ht="15.75" customHeight="1" x14ac:dyDescent="0.25">
      <c r="A764" s="42"/>
    </row>
    <row r="765" spans="1:1" ht="15.75" customHeight="1" x14ac:dyDescent="0.25">
      <c r="A765" s="42"/>
    </row>
    <row r="766" spans="1:1" ht="15.75" customHeight="1" x14ac:dyDescent="0.25">
      <c r="A766" s="42"/>
    </row>
    <row r="767" spans="1:1" ht="15.75" customHeight="1" x14ac:dyDescent="0.25">
      <c r="A767" s="42"/>
    </row>
    <row r="768" spans="1:1" ht="15.75" customHeight="1" x14ac:dyDescent="0.25">
      <c r="A768" s="42"/>
    </row>
    <row r="769" spans="1:1" ht="15.75" customHeight="1" x14ac:dyDescent="0.25">
      <c r="A769" s="42"/>
    </row>
    <row r="770" spans="1:1" ht="15.75" customHeight="1" x14ac:dyDescent="0.25">
      <c r="A770" s="42"/>
    </row>
    <row r="771" spans="1:1" ht="15.75" customHeight="1" x14ac:dyDescent="0.25">
      <c r="A771" s="42"/>
    </row>
    <row r="772" spans="1:1" ht="15.75" customHeight="1" x14ac:dyDescent="0.25">
      <c r="A772" s="42"/>
    </row>
    <row r="773" spans="1:1" ht="15.75" customHeight="1" x14ac:dyDescent="0.25">
      <c r="A773" s="42"/>
    </row>
    <row r="774" spans="1:1" ht="15.75" customHeight="1" x14ac:dyDescent="0.25">
      <c r="A774" s="42"/>
    </row>
    <row r="775" spans="1:1" ht="15.75" customHeight="1" x14ac:dyDescent="0.25">
      <c r="A775" s="42"/>
    </row>
    <row r="776" spans="1:1" ht="15.75" customHeight="1" x14ac:dyDescent="0.25">
      <c r="A776" s="42"/>
    </row>
    <row r="777" spans="1:1" ht="15.75" customHeight="1" x14ac:dyDescent="0.25">
      <c r="A777" s="42"/>
    </row>
    <row r="778" spans="1:1" ht="15.75" customHeight="1" x14ac:dyDescent="0.25">
      <c r="A778" s="42"/>
    </row>
    <row r="779" spans="1:1" ht="15.75" customHeight="1" x14ac:dyDescent="0.25">
      <c r="A779" s="42"/>
    </row>
    <row r="780" spans="1:1" ht="15.75" customHeight="1" x14ac:dyDescent="0.25">
      <c r="A780" s="42"/>
    </row>
    <row r="781" spans="1:1" ht="15.75" customHeight="1" x14ac:dyDescent="0.25">
      <c r="A781" s="42"/>
    </row>
    <row r="782" spans="1:1" ht="15.75" customHeight="1" x14ac:dyDescent="0.25">
      <c r="A782" s="42"/>
    </row>
    <row r="783" spans="1:1" ht="15.75" customHeight="1" x14ac:dyDescent="0.25">
      <c r="A783" s="42"/>
    </row>
    <row r="784" spans="1:1" ht="15.75" customHeight="1" x14ac:dyDescent="0.25">
      <c r="A784" s="42"/>
    </row>
    <row r="785" spans="1:1" ht="15.75" customHeight="1" x14ac:dyDescent="0.25">
      <c r="A785" s="42"/>
    </row>
    <row r="786" spans="1:1" ht="15.75" customHeight="1" x14ac:dyDescent="0.25">
      <c r="A786" s="42"/>
    </row>
    <row r="787" spans="1:1" ht="15.75" customHeight="1" x14ac:dyDescent="0.25">
      <c r="A787" s="42"/>
    </row>
    <row r="788" spans="1:1" ht="15.75" customHeight="1" x14ac:dyDescent="0.25">
      <c r="A788" s="42"/>
    </row>
    <row r="789" spans="1:1" ht="15.75" customHeight="1" x14ac:dyDescent="0.25">
      <c r="A789" s="42"/>
    </row>
    <row r="790" spans="1:1" ht="15.75" customHeight="1" x14ac:dyDescent="0.25">
      <c r="A790" s="42"/>
    </row>
    <row r="791" spans="1:1" ht="15.75" customHeight="1" x14ac:dyDescent="0.25">
      <c r="A791" s="42"/>
    </row>
    <row r="792" spans="1:1" ht="15.75" customHeight="1" x14ac:dyDescent="0.25">
      <c r="A792" s="42"/>
    </row>
    <row r="793" spans="1:1" ht="15.75" customHeight="1" x14ac:dyDescent="0.25">
      <c r="A793" s="42"/>
    </row>
    <row r="794" spans="1:1" ht="15.75" customHeight="1" x14ac:dyDescent="0.25">
      <c r="A794" s="42"/>
    </row>
    <row r="795" spans="1:1" ht="15.75" customHeight="1" x14ac:dyDescent="0.25">
      <c r="A795" s="42"/>
    </row>
    <row r="796" spans="1:1" ht="15.75" customHeight="1" x14ac:dyDescent="0.25">
      <c r="A796" s="42"/>
    </row>
    <row r="797" spans="1:1" ht="15.75" customHeight="1" x14ac:dyDescent="0.25">
      <c r="A797" s="42"/>
    </row>
    <row r="798" spans="1:1" ht="15.75" customHeight="1" x14ac:dyDescent="0.25">
      <c r="A798" s="42"/>
    </row>
    <row r="799" spans="1:1" ht="15.75" customHeight="1" x14ac:dyDescent="0.25">
      <c r="A799" s="42"/>
    </row>
    <row r="800" spans="1:1" ht="15.75" customHeight="1" x14ac:dyDescent="0.25">
      <c r="A800" s="42"/>
    </row>
    <row r="801" spans="1:1" ht="15.75" customHeight="1" x14ac:dyDescent="0.25">
      <c r="A801" s="42"/>
    </row>
    <row r="802" spans="1:1" ht="15.75" customHeight="1" x14ac:dyDescent="0.25">
      <c r="A802" s="42"/>
    </row>
    <row r="803" spans="1:1" ht="15.75" customHeight="1" x14ac:dyDescent="0.25">
      <c r="A803" s="42"/>
    </row>
    <row r="804" spans="1:1" ht="15.75" customHeight="1" x14ac:dyDescent="0.25">
      <c r="A804" s="42"/>
    </row>
    <row r="805" spans="1:1" ht="15.75" customHeight="1" x14ac:dyDescent="0.25">
      <c r="A805" s="42"/>
    </row>
    <row r="806" spans="1:1" ht="15.75" customHeight="1" x14ac:dyDescent="0.25">
      <c r="A806" s="42"/>
    </row>
    <row r="807" spans="1:1" ht="15.75" customHeight="1" x14ac:dyDescent="0.25">
      <c r="A807" s="42"/>
    </row>
    <row r="808" spans="1:1" ht="15.75" customHeight="1" x14ac:dyDescent="0.25">
      <c r="A808" s="42"/>
    </row>
    <row r="809" spans="1:1" ht="15.75" customHeight="1" x14ac:dyDescent="0.25">
      <c r="A809" s="42"/>
    </row>
    <row r="810" spans="1:1" ht="15.75" customHeight="1" x14ac:dyDescent="0.25">
      <c r="A810" s="42"/>
    </row>
    <row r="811" spans="1:1" ht="15.75" customHeight="1" x14ac:dyDescent="0.25">
      <c r="A811" s="42"/>
    </row>
    <row r="812" spans="1:1" ht="15.75" customHeight="1" x14ac:dyDescent="0.25">
      <c r="A812" s="42"/>
    </row>
    <row r="813" spans="1:1" ht="15.75" customHeight="1" x14ac:dyDescent="0.25">
      <c r="A813" s="42"/>
    </row>
    <row r="814" spans="1:1" ht="15.75" customHeight="1" x14ac:dyDescent="0.25">
      <c r="A814" s="42"/>
    </row>
    <row r="815" spans="1:1" ht="15.75" customHeight="1" x14ac:dyDescent="0.25">
      <c r="A815" s="42"/>
    </row>
    <row r="816" spans="1:1" ht="15.75" customHeight="1" x14ac:dyDescent="0.25">
      <c r="A816" s="42"/>
    </row>
    <row r="817" spans="1:1" ht="15.75" customHeight="1" x14ac:dyDescent="0.25">
      <c r="A817" s="42"/>
    </row>
    <row r="818" spans="1:1" ht="15.75" customHeight="1" x14ac:dyDescent="0.25">
      <c r="A818" s="42"/>
    </row>
    <row r="819" spans="1:1" ht="15.75" customHeight="1" x14ac:dyDescent="0.25">
      <c r="A819" s="42"/>
    </row>
    <row r="820" spans="1:1" ht="15.75" customHeight="1" x14ac:dyDescent="0.25">
      <c r="A820" s="42"/>
    </row>
    <row r="821" spans="1:1" ht="15.75" customHeight="1" x14ac:dyDescent="0.25">
      <c r="A821" s="42"/>
    </row>
    <row r="822" spans="1:1" ht="15.75" customHeight="1" x14ac:dyDescent="0.25">
      <c r="A822" s="42"/>
    </row>
    <row r="823" spans="1:1" ht="15.75" customHeight="1" x14ac:dyDescent="0.25">
      <c r="A823" s="42"/>
    </row>
    <row r="824" spans="1:1" ht="15.75" customHeight="1" x14ac:dyDescent="0.25">
      <c r="A824" s="42"/>
    </row>
    <row r="825" spans="1:1" ht="15.75" customHeight="1" x14ac:dyDescent="0.25">
      <c r="A825" s="42"/>
    </row>
    <row r="826" spans="1:1" ht="15.75" customHeight="1" x14ac:dyDescent="0.25">
      <c r="A826" s="42"/>
    </row>
    <row r="827" spans="1:1" ht="15.75" customHeight="1" x14ac:dyDescent="0.25">
      <c r="A827" s="42"/>
    </row>
    <row r="828" spans="1:1" ht="15.75" customHeight="1" x14ac:dyDescent="0.25">
      <c r="A828" s="42"/>
    </row>
    <row r="829" spans="1:1" ht="15.75" customHeight="1" x14ac:dyDescent="0.25">
      <c r="A829" s="42"/>
    </row>
    <row r="830" spans="1:1" ht="15.75" customHeight="1" x14ac:dyDescent="0.25">
      <c r="A830" s="42"/>
    </row>
    <row r="831" spans="1:1" ht="15.75" customHeight="1" x14ac:dyDescent="0.25">
      <c r="A831" s="42"/>
    </row>
    <row r="832" spans="1:1" ht="15.75" customHeight="1" x14ac:dyDescent="0.25">
      <c r="A832" s="42"/>
    </row>
    <row r="833" spans="1:1" ht="15.75" customHeight="1" x14ac:dyDescent="0.25">
      <c r="A833" s="42"/>
    </row>
    <row r="834" spans="1:1" ht="15.75" customHeight="1" x14ac:dyDescent="0.25">
      <c r="A834" s="42"/>
    </row>
    <row r="835" spans="1:1" ht="15.75" customHeight="1" x14ac:dyDescent="0.25">
      <c r="A835" s="42"/>
    </row>
    <row r="836" spans="1:1" ht="15.75" customHeight="1" x14ac:dyDescent="0.25">
      <c r="A836" s="42"/>
    </row>
    <row r="837" spans="1:1" ht="15.75" customHeight="1" x14ac:dyDescent="0.25">
      <c r="A837" s="42"/>
    </row>
    <row r="838" spans="1:1" ht="15.75" customHeight="1" x14ac:dyDescent="0.25">
      <c r="A838" s="42"/>
    </row>
    <row r="839" spans="1:1" ht="15.75" customHeight="1" x14ac:dyDescent="0.25">
      <c r="A839" s="42"/>
    </row>
    <row r="840" spans="1:1" ht="15.75" customHeight="1" x14ac:dyDescent="0.25">
      <c r="A840" s="42"/>
    </row>
    <row r="841" spans="1:1" ht="15.75" customHeight="1" x14ac:dyDescent="0.25">
      <c r="A841" s="42"/>
    </row>
    <row r="842" spans="1:1" ht="15.75" customHeight="1" x14ac:dyDescent="0.25">
      <c r="A842" s="42"/>
    </row>
    <row r="843" spans="1:1" ht="15.75" customHeight="1" x14ac:dyDescent="0.25">
      <c r="A843" s="42"/>
    </row>
    <row r="844" spans="1:1" ht="15.75" customHeight="1" x14ac:dyDescent="0.25">
      <c r="A844" s="42"/>
    </row>
    <row r="845" spans="1:1" ht="15.75" customHeight="1" x14ac:dyDescent="0.25">
      <c r="A845" s="42"/>
    </row>
    <row r="846" spans="1:1" ht="15.75" customHeight="1" x14ac:dyDescent="0.25">
      <c r="A846" s="42"/>
    </row>
    <row r="847" spans="1:1" ht="15.75" customHeight="1" x14ac:dyDescent="0.25">
      <c r="A847" s="42"/>
    </row>
    <row r="848" spans="1:1" ht="15.75" customHeight="1" x14ac:dyDescent="0.25">
      <c r="A848" s="42"/>
    </row>
    <row r="849" spans="1:1" ht="15.75" customHeight="1" x14ac:dyDescent="0.25">
      <c r="A849" s="42"/>
    </row>
    <row r="850" spans="1:1" ht="15.75" customHeight="1" x14ac:dyDescent="0.25">
      <c r="A850" s="42"/>
    </row>
    <row r="851" spans="1:1" ht="15.75" customHeight="1" x14ac:dyDescent="0.25">
      <c r="A851" s="42"/>
    </row>
    <row r="852" spans="1:1" ht="15.75" customHeight="1" x14ac:dyDescent="0.25">
      <c r="A852" s="42"/>
    </row>
    <row r="853" spans="1:1" ht="15.75" customHeight="1" x14ac:dyDescent="0.25">
      <c r="A853" s="42"/>
    </row>
    <row r="854" spans="1:1" ht="15.75" customHeight="1" x14ac:dyDescent="0.25">
      <c r="A854" s="42"/>
    </row>
    <row r="855" spans="1:1" ht="15.75" customHeight="1" x14ac:dyDescent="0.25">
      <c r="A855" s="42"/>
    </row>
    <row r="856" spans="1:1" ht="15.75" customHeight="1" x14ac:dyDescent="0.25">
      <c r="A856" s="42"/>
    </row>
    <row r="857" spans="1:1" ht="15.75" customHeight="1" x14ac:dyDescent="0.25">
      <c r="A857" s="42"/>
    </row>
    <row r="858" spans="1:1" ht="15.75" customHeight="1" x14ac:dyDescent="0.25">
      <c r="A858" s="42"/>
    </row>
    <row r="859" spans="1:1" ht="15.75" customHeight="1" x14ac:dyDescent="0.25">
      <c r="A859" s="42"/>
    </row>
    <row r="860" spans="1:1" ht="15.75" customHeight="1" x14ac:dyDescent="0.25">
      <c r="A860" s="42"/>
    </row>
    <row r="861" spans="1:1" ht="15.75" customHeight="1" x14ac:dyDescent="0.25">
      <c r="A861" s="42"/>
    </row>
    <row r="862" spans="1:1" ht="15.75" customHeight="1" x14ac:dyDescent="0.25">
      <c r="A862" s="42"/>
    </row>
    <row r="863" spans="1:1" ht="15.75" customHeight="1" x14ac:dyDescent="0.25">
      <c r="A863" s="42"/>
    </row>
    <row r="864" spans="1:1" ht="15.75" customHeight="1" x14ac:dyDescent="0.25">
      <c r="A864" s="42"/>
    </row>
    <row r="865" spans="1:1" ht="15.75" customHeight="1" x14ac:dyDescent="0.25">
      <c r="A865" s="42"/>
    </row>
    <row r="866" spans="1:1" ht="15.75" customHeight="1" x14ac:dyDescent="0.25">
      <c r="A866" s="42"/>
    </row>
    <row r="867" spans="1:1" ht="15.75" customHeight="1" x14ac:dyDescent="0.25">
      <c r="A867" s="42"/>
    </row>
    <row r="868" spans="1:1" ht="15.75" customHeight="1" x14ac:dyDescent="0.25">
      <c r="A868" s="42"/>
    </row>
    <row r="869" spans="1:1" ht="15.75" customHeight="1" x14ac:dyDescent="0.25">
      <c r="A869" s="42"/>
    </row>
    <row r="870" spans="1:1" ht="15.75" customHeight="1" x14ac:dyDescent="0.25">
      <c r="A870" s="42"/>
    </row>
    <row r="871" spans="1:1" ht="15.75" customHeight="1" x14ac:dyDescent="0.25">
      <c r="A871" s="42"/>
    </row>
    <row r="872" spans="1:1" ht="15.75" customHeight="1" x14ac:dyDescent="0.25">
      <c r="A872" s="42"/>
    </row>
    <row r="873" spans="1:1" ht="15.75" customHeight="1" x14ac:dyDescent="0.25">
      <c r="A873" s="42"/>
    </row>
    <row r="874" spans="1:1" ht="15.75" customHeight="1" x14ac:dyDescent="0.25">
      <c r="A874" s="42"/>
    </row>
    <row r="875" spans="1:1" ht="15.75" customHeight="1" x14ac:dyDescent="0.25">
      <c r="A875" s="42"/>
    </row>
    <row r="876" spans="1:1" ht="15.75" customHeight="1" x14ac:dyDescent="0.25">
      <c r="A876" s="42"/>
    </row>
    <row r="877" spans="1:1" ht="15.75" customHeight="1" x14ac:dyDescent="0.25">
      <c r="A877" s="42"/>
    </row>
    <row r="878" spans="1:1" ht="15.75" customHeight="1" x14ac:dyDescent="0.25">
      <c r="A878" s="42"/>
    </row>
    <row r="879" spans="1:1" ht="15.75" customHeight="1" x14ac:dyDescent="0.25">
      <c r="A879" s="42"/>
    </row>
    <row r="880" spans="1:1" ht="15.75" customHeight="1" x14ac:dyDescent="0.25">
      <c r="A880" s="42"/>
    </row>
    <row r="881" spans="1:1" ht="15.75" customHeight="1" x14ac:dyDescent="0.25">
      <c r="A881" s="42"/>
    </row>
    <row r="882" spans="1:1" ht="15.75" customHeight="1" x14ac:dyDescent="0.25">
      <c r="A882" s="42"/>
    </row>
    <row r="883" spans="1:1" ht="15.75" customHeight="1" x14ac:dyDescent="0.25">
      <c r="A883" s="42"/>
    </row>
    <row r="884" spans="1:1" ht="15.75" customHeight="1" x14ac:dyDescent="0.25">
      <c r="A884" s="42"/>
    </row>
    <row r="885" spans="1:1" ht="15.75" customHeight="1" x14ac:dyDescent="0.25">
      <c r="A885" s="42"/>
    </row>
    <row r="886" spans="1:1" ht="15.75" customHeight="1" x14ac:dyDescent="0.25">
      <c r="A886" s="42"/>
    </row>
    <row r="887" spans="1:1" ht="15.75" customHeight="1" x14ac:dyDescent="0.25">
      <c r="A887" s="42"/>
    </row>
    <row r="888" spans="1:1" ht="15.75" customHeight="1" x14ac:dyDescent="0.25">
      <c r="A888" s="42"/>
    </row>
    <row r="889" spans="1:1" ht="15.75" customHeight="1" x14ac:dyDescent="0.25">
      <c r="A889" s="42"/>
    </row>
    <row r="890" spans="1:1" ht="15.75" customHeight="1" x14ac:dyDescent="0.25">
      <c r="A890" s="42"/>
    </row>
    <row r="891" spans="1:1" ht="15.75" customHeight="1" x14ac:dyDescent="0.25">
      <c r="A891" s="42"/>
    </row>
    <row r="892" spans="1:1" ht="15.75" customHeight="1" x14ac:dyDescent="0.25">
      <c r="A892" s="42"/>
    </row>
    <row r="893" spans="1:1" ht="15.75" customHeight="1" x14ac:dyDescent="0.25">
      <c r="A893" s="42"/>
    </row>
    <row r="894" spans="1:1" ht="15.75" customHeight="1" x14ac:dyDescent="0.25">
      <c r="A894" s="42"/>
    </row>
    <row r="895" spans="1:1" ht="15.75" customHeight="1" x14ac:dyDescent="0.25">
      <c r="A895" s="42"/>
    </row>
    <row r="896" spans="1:1" ht="15.75" customHeight="1" x14ac:dyDescent="0.25">
      <c r="A896" s="42"/>
    </row>
    <row r="897" spans="1:1" ht="15.75" customHeight="1" x14ac:dyDescent="0.25">
      <c r="A897" s="42"/>
    </row>
    <row r="898" spans="1:1" ht="15.75" customHeight="1" x14ac:dyDescent="0.25">
      <c r="A898" s="42"/>
    </row>
    <row r="899" spans="1:1" ht="15.75" customHeight="1" x14ac:dyDescent="0.25">
      <c r="A899" s="42"/>
    </row>
    <row r="900" spans="1:1" ht="15.75" customHeight="1" x14ac:dyDescent="0.25">
      <c r="A900" s="42"/>
    </row>
    <row r="901" spans="1:1" ht="15.75" customHeight="1" x14ac:dyDescent="0.25">
      <c r="A901" s="42"/>
    </row>
    <row r="902" spans="1:1" ht="15.75" customHeight="1" x14ac:dyDescent="0.25">
      <c r="A902" s="42"/>
    </row>
    <row r="903" spans="1:1" ht="15.75" customHeight="1" x14ac:dyDescent="0.25">
      <c r="A903" s="42"/>
    </row>
    <row r="904" spans="1:1" ht="15.75" customHeight="1" x14ac:dyDescent="0.25">
      <c r="A904" s="42"/>
    </row>
    <row r="905" spans="1:1" ht="15.75" customHeight="1" x14ac:dyDescent="0.25">
      <c r="A905" s="42"/>
    </row>
    <row r="906" spans="1:1" ht="15.75" customHeight="1" x14ac:dyDescent="0.25">
      <c r="A906" s="42"/>
    </row>
    <row r="907" spans="1:1" ht="15.75" customHeight="1" x14ac:dyDescent="0.25">
      <c r="A907" s="42"/>
    </row>
    <row r="908" spans="1:1" ht="15.75" customHeight="1" x14ac:dyDescent="0.25">
      <c r="A908" s="42"/>
    </row>
    <row r="909" spans="1:1" ht="15.75" customHeight="1" x14ac:dyDescent="0.25">
      <c r="A909" s="42"/>
    </row>
    <row r="910" spans="1:1" ht="15.75" customHeight="1" x14ac:dyDescent="0.25">
      <c r="A910" s="42"/>
    </row>
    <row r="911" spans="1:1" ht="15.75" customHeight="1" x14ac:dyDescent="0.25">
      <c r="A911" s="42"/>
    </row>
    <row r="912" spans="1:1" ht="15.75" customHeight="1" x14ac:dyDescent="0.25">
      <c r="A912" s="42"/>
    </row>
    <row r="913" spans="1:1" ht="15.75" customHeight="1" x14ac:dyDescent="0.25">
      <c r="A913" s="42"/>
    </row>
    <row r="914" spans="1:1" ht="15.75" customHeight="1" x14ac:dyDescent="0.25">
      <c r="A914" s="42"/>
    </row>
    <row r="915" spans="1:1" ht="15.75" customHeight="1" x14ac:dyDescent="0.25">
      <c r="A915" s="42"/>
    </row>
    <row r="916" spans="1:1" ht="15.75" customHeight="1" x14ac:dyDescent="0.25">
      <c r="A916" s="42"/>
    </row>
    <row r="917" spans="1:1" ht="15.75" customHeight="1" x14ac:dyDescent="0.25">
      <c r="A917" s="42"/>
    </row>
    <row r="918" spans="1:1" ht="15.75" customHeight="1" x14ac:dyDescent="0.25">
      <c r="A918" s="42"/>
    </row>
    <row r="919" spans="1:1" ht="15.75" customHeight="1" x14ac:dyDescent="0.25">
      <c r="A919" s="42"/>
    </row>
    <row r="920" spans="1:1" ht="15.75" customHeight="1" x14ac:dyDescent="0.25">
      <c r="A920" s="42"/>
    </row>
    <row r="921" spans="1:1" ht="15.75" customHeight="1" x14ac:dyDescent="0.25">
      <c r="A921" s="42"/>
    </row>
    <row r="922" spans="1:1" ht="15.75" customHeight="1" x14ac:dyDescent="0.25">
      <c r="A922" s="42"/>
    </row>
    <row r="923" spans="1:1" ht="15.75" customHeight="1" x14ac:dyDescent="0.25">
      <c r="A923" s="42"/>
    </row>
    <row r="924" spans="1:1" ht="15.75" customHeight="1" x14ac:dyDescent="0.25">
      <c r="A924" s="42"/>
    </row>
    <row r="925" spans="1:1" ht="15.75" customHeight="1" x14ac:dyDescent="0.25">
      <c r="A925" s="42"/>
    </row>
    <row r="926" spans="1:1" ht="15.75" customHeight="1" x14ac:dyDescent="0.25">
      <c r="A926" s="42"/>
    </row>
    <row r="927" spans="1:1" ht="15.75" customHeight="1" x14ac:dyDescent="0.25">
      <c r="A927" s="42"/>
    </row>
    <row r="928" spans="1:1" ht="15.75" customHeight="1" x14ac:dyDescent="0.25">
      <c r="A928" s="42"/>
    </row>
    <row r="929" spans="1:1" ht="15.75" customHeight="1" x14ac:dyDescent="0.25">
      <c r="A929" s="42"/>
    </row>
    <row r="930" spans="1:1" ht="15.75" customHeight="1" x14ac:dyDescent="0.25">
      <c r="A930" s="42"/>
    </row>
    <row r="931" spans="1:1" ht="15.75" customHeight="1" x14ac:dyDescent="0.25">
      <c r="A931" s="42"/>
    </row>
    <row r="932" spans="1:1" ht="15.75" customHeight="1" x14ac:dyDescent="0.25">
      <c r="A932" s="42"/>
    </row>
    <row r="933" spans="1:1" ht="15.75" customHeight="1" x14ac:dyDescent="0.25">
      <c r="A933" s="42"/>
    </row>
    <row r="934" spans="1:1" ht="15.75" customHeight="1" x14ac:dyDescent="0.25">
      <c r="A934" s="42"/>
    </row>
    <row r="935" spans="1:1" ht="15.75" customHeight="1" x14ac:dyDescent="0.25">
      <c r="A935" s="42"/>
    </row>
    <row r="936" spans="1:1" ht="15.75" customHeight="1" x14ac:dyDescent="0.25">
      <c r="A936" s="42"/>
    </row>
    <row r="937" spans="1:1" ht="15.75" customHeight="1" x14ac:dyDescent="0.25">
      <c r="A937" s="42"/>
    </row>
    <row r="938" spans="1:1" ht="15.75" customHeight="1" x14ac:dyDescent="0.25">
      <c r="A938" s="42"/>
    </row>
    <row r="939" spans="1:1" ht="15.75" customHeight="1" x14ac:dyDescent="0.25">
      <c r="A939" s="42"/>
    </row>
    <row r="940" spans="1:1" ht="15.75" customHeight="1" x14ac:dyDescent="0.25">
      <c r="A940" s="42"/>
    </row>
    <row r="941" spans="1:1" ht="15.75" customHeight="1" x14ac:dyDescent="0.25">
      <c r="A941" s="42"/>
    </row>
    <row r="942" spans="1:1" ht="15.75" customHeight="1" x14ac:dyDescent="0.25">
      <c r="A942" s="42"/>
    </row>
    <row r="943" spans="1:1" ht="15.75" customHeight="1" x14ac:dyDescent="0.25">
      <c r="A943" s="42"/>
    </row>
    <row r="944" spans="1:1" ht="15.75" customHeight="1" x14ac:dyDescent="0.25">
      <c r="A944" s="42"/>
    </row>
    <row r="945" spans="1:1" ht="15.75" customHeight="1" x14ac:dyDescent="0.25">
      <c r="A945" s="42"/>
    </row>
    <row r="946" spans="1:1" ht="15.75" customHeight="1" x14ac:dyDescent="0.25">
      <c r="A946" s="42"/>
    </row>
    <row r="947" spans="1:1" ht="15.75" customHeight="1" x14ac:dyDescent="0.25">
      <c r="A947" s="42"/>
    </row>
    <row r="948" spans="1:1" ht="15.75" customHeight="1" x14ac:dyDescent="0.25">
      <c r="A948" s="42"/>
    </row>
    <row r="949" spans="1:1" ht="15.75" customHeight="1" x14ac:dyDescent="0.25">
      <c r="A949" s="42"/>
    </row>
    <row r="950" spans="1:1" ht="15.75" customHeight="1" x14ac:dyDescent="0.25">
      <c r="A950" s="42"/>
    </row>
    <row r="951" spans="1:1" ht="15.75" customHeight="1" x14ac:dyDescent="0.25">
      <c r="A951" s="42"/>
    </row>
    <row r="952" spans="1:1" ht="15.75" customHeight="1" x14ac:dyDescent="0.25">
      <c r="A952" s="42"/>
    </row>
    <row r="953" spans="1:1" ht="15.75" customHeight="1" x14ac:dyDescent="0.25">
      <c r="A953" s="42"/>
    </row>
    <row r="954" spans="1:1" ht="15.75" customHeight="1" x14ac:dyDescent="0.25">
      <c r="A954" s="42"/>
    </row>
    <row r="955" spans="1:1" ht="15.75" customHeight="1" x14ac:dyDescent="0.25">
      <c r="A955" s="42"/>
    </row>
    <row r="956" spans="1:1" ht="15.75" customHeight="1" x14ac:dyDescent="0.25">
      <c r="A956" s="42"/>
    </row>
    <row r="957" spans="1:1" ht="15.75" customHeight="1" x14ac:dyDescent="0.25">
      <c r="A957" s="42"/>
    </row>
    <row r="958" spans="1:1" ht="15.75" customHeight="1" x14ac:dyDescent="0.25">
      <c r="A958" s="42"/>
    </row>
    <row r="959" spans="1:1" ht="15.75" customHeight="1" x14ac:dyDescent="0.25">
      <c r="A959" s="42"/>
    </row>
    <row r="960" spans="1:1" ht="15.75" customHeight="1" x14ac:dyDescent="0.25">
      <c r="A960" s="42"/>
    </row>
    <row r="961" spans="1:1" ht="15.75" customHeight="1" x14ac:dyDescent="0.25">
      <c r="A961" s="42"/>
    </row>
    <row r="962" spans="1:1" ht="15.75" customHeight="1" x14ac:dyDescent="0.25">
      <c r="A962" s="42"/>
    </row>
    <row r="963" spans="1:1" ht="15.75" customHeight="1" x14ac:dyDescent="0.25">
      <c r="A963" s="42"/>
    </row>
    <row r="964" spans="1:1" ht="15.75" customHeight="1" x14ac:dyDescent="0.25">
      <c r="A964" s="42"/>
    </row>
    <row r="965" spans="1:1" ht="15.75" customHeight="1" x14ac:dyDescent="0.25">
      <c r="A965" s="42"/>
    </row>
    <row r="966" spans="1:1" ht="15.75" customHeight="1" x14ac:dyDescent="0.25">
      <c r="A966" s="42"/>
    </row>
    <row r="967" spans="1:1" ht="15.75" customHeight="1" x14ac:dyDescent="0.25">
      <c r="A967" s="42"/>
    </row>
    <row r="968" spans="1:1" ht="15.75" customHeight="1" x14ac:dyDescent="0.25">
      <c r="A968" s="42"/>
    </row>
    <row r="969" spans="1:1" ht="15.75" customHeight="1" x14ac:dyDescent="0.25">
      <c r="A969" s="42"/>
    </row>
    <row r="970" spans="1:1" ht="15.75" customHeight="1" x14ac:dyDescent="0.25">
      <c r="A970" s="42"/>
    </row>
    <row r="971" spans="1:1" ht="15.75" customHeight="1" x14ac:dyDescent="0.25">
      <c r="A971" s="42"/>
    </row>
    <row r="972" spans="1:1" ht="15.75" customHeight="1" x14ac:dyDescent="0.25">
      <c r="A972" s="42"/>
    </row>
    <row r="973" spans="1:1" ht="15.75" customHeight="1" x14ac:dyDescent="0.25">
      <c r="A973" s="42"/>
    </row>
    <row r="974" spans="1:1" ht="15.75" customHeight="1" x14ac:dyDescent="0.25">
      <c r="A974" s="42"/>
    </row>
    <row r="975" spans="1:1" ht="15.75" customHeight="1" x14ac:dyDescent="0.25">
      <c r="A975" s="42"/>
    </row>
    <row r="976" spans="1:1" ht="15.75" customHeight="1" x14ac:dyDescent="0.25">
      <c r="A976" s="42"/>
    </row>
    <row r="977" spans="1:1" ht="15.75" customHeight="1" x14ac:dyDescent="0.25">
      <c r="A977" s="42"/>
    </row>
    <row r="978" spans="1:1" ht="15.75" customHeight="1" x14ac:dyDescent="0.25">
      <c r="A978" s="42"/>
    </row>
    <row r="979" spans="1:1" ht="15.75" customHeight="1" x14ac:dyDescent="0.25">
      <c r="A979" s="42"/>
    </row>
    <row r="980" spans="1:1" ht="15.75" customHeight="1" x14ac:dyDescent="0.25">
      <c r="A980" s="42"/>
    </row>
    <row r="981" spans="1:1" ht="15.75" customHeight="1" x14ac:dyDescent="0.25">
      <c r="A981" s="42"/>
    </row>
    <row r="982" spans="1:1" ht="15.75" customHeight="1" x14ac:dyDescent="0.25">
      <c r="A982" s="42"/>
    </row>
    <row r="983" spans="1:1" ht="15.75" customHeight="1" x14ac:dyDescent="0.25">
      <c r="A983" s="42"/>
    </row>
    <row r="984" spans="1:1" ht="15.75" customHeight="1" x14ac:dyDescent="0.25">
      <c r="A984" s="42"/>
    </row>
    <row r="985" spans="1:1" ht="15.75" customHeight="1" x14ac:dyDescent="0.25">
      <c r="A985" s="42"/>
    </row>
    <row r="986" spans="1:1" ht="15.75" customHeight="1" x14ac:dyDescent="0.25">
      <c r="A986" s="42"/>
    </row>
    <row r="987" spans="1:1" ht="15.75" customHeight="1" x14ac:dyDescent="0.25">
      <c r="A987" s="42"/>
    </row>
    <row r="988" spans="1:1" ht="15.75" customHeight="1" x14ac:dyDescent="0.25">
      <c r="A988" s="42"/>
    </row>
    <row r="989" spans="1:1" ht="15.75" customHeight="1" x14ac:dyDescent="0.25">
      <c r="A989" s="42"/>
    </row>
    <row r="990" spans="1:1" ht="15.75" customHeight="1" x14ac:dyDescent="0.25">
      <c r="A990" s="42"/>
    </row>
    <row r="991" spans="1:1" ht="15.75" customHeight="1" x14ac:dyDescent="0.25">
      <c r="A991" s="42"/>
    </row>
    <row r="992" spans="1:1" ht="15.75" customHeight="1" x14ac:dyDescent="0.25">
      <c r="A992" s="42"/>
    </row>
    <row r="993" spans="1:1" ht="15.75" customHeight="1" x14ac:dyDescent="0.25">
      <c r="A993" s="42"/>
    </row>
    <row r="994" spans="1:1" ht="15.75" customHeight="1" x14ac:dyDescent="0.25">
      <c r="A994" s="42"/>
    </row>
    <row r="995" spans="1:1" ht="15.75" customHeight="1" x14ac:dyDescent="0.25">
      <c r="A995" s="42"/>
    </row>
    <row r="996" spans="1:1" ht="15.75" customHeight="1" x14ac:dyDescent="0.25">
      <c r="A996" s="42"/>
    </row>
    <row r="997" spans="1:1" ht="15.75" customHeight="1" x14ac:dyDescent="0.25">
      <c r="A997" s="42"/>
    </row>
    <row r="998" spans="1:1" ht="15.75" customHeight="1" x14ac:dyDescent="0.25">
      <c r="A998" s="42"/>
    </row>
    <row r="999" spans="1:1" ht="15.75" customHeight="1" x14ac:dyDescent="0.25">
      <c r="A999" s="42"/>
    </row>
    <row r="1000" spans="1:1" ht="15.75" customHeight="1" x14ac:dyDescent="0.25">
      <c r="A1000" s="42"/>
    </row>
  </sheetData>
  <mergeCells count="1">
    <mergeCell ref="N1:Q1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Z1001"/>
  <sheetViews>
    <sheetView workbookViewId="0">
      <selection activeCell="M12" sqref="M12"/>
    </sheetView>
  </sheetViews>
  <sheetFormatPr defaultColWidth="12.59765625" defaultRowHeight="15" customHeight="1" x14ac:dyDescent="0.25"/>
  <cols>
    <col min="1" max="1" width="30.8984375" customWidth="1"/>
    <col min="2" max="2" width="14.09765625" customWidth="1"/>
    <col min="3" max="3" width="1.5" customWidth="1"/>
    <col min="4" max="4" width="14.19921875" customWidth="1"/>
    <col min="5" max="5" width="1.3984375" customWidth="1"/>
    <col min="6" max="6" width="12.09765625" customWidth="1"/>
    <col min="7" max="7" width="3.09765625" customWidth="1"/>
    <col min="8" max="8" width="13.5" customWidth="1"/>
    <col min="9" max="9" width="1.3984375" customWidth="1"/>
    <col min="10" max="10" width="14" customWidth="1"/>
    <col min="11" max="11" width="1.3984375" customWidth="1"/>
    <col min="12" max="12" width="14.69921875" customWidth="1"/>
    <col min="13" max="13" width="16.59765625" customWidth="1"/>
    <col min="14" max="26" width="9" customWidth="1"/>
  </cols>
  <sheetData>
    <row r="1" spans="1:26" ht="18" customHeight="1" x14ac:dyDescent="0.25">
      <c r="A1" s="139"/>
      <c r="B1" s="140" t="s">
        <v>72</v>
      </c>
      <c r="C1" s="138"/>
      <c r="D1" s="138"/>
      <c r="E1" s="138"/>
      <c r="F1" s="138"/>
      <c r="G1" s="138"/>
      <c r="H1" s="138"/>
      <c r="I1" s="138"/>
      <c r="J1" s="138"/>
      <c r="K1" s="28"/>
      <c r="L1" s="43" t="s">
        <v>73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30.75" customHeight="1" x14ac:dyDescent="0.25">
      <c r="A2" s="138"/>
      <c r="B2" s="141" t="s">
        <v>74</v>
      </c>
      <c r="C2" s="138"/>
      <c r="D2" s="138"/>
      <c r="E2" s="138"/>
      <c r="F2" s="138"/>
      <c r="G2" s="138"/>
      <c r="H2" s="138"/>
      <c r="I2" s="138"/>
      <c r="J2" s="138"/>
      <c r="K2" s="28"/>
      <c r="L2" s="44" t="s">
        <v>75</v>
      </c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 x14ac:dyDescent="0.25">
      <c r="A3" s="138"/>
      <c r="B3" s="142" t="s">
        <v>76</v>
      </c>
      <c r="C3" s="143"/>
      <c r="D3" s="143"/>
      <c r="E3" s="143"/>
      <c r="F3" s="143"/>
      <c r="G3" s="143"/>
      <c r="H3" s="143"/>
      <c r="I3" s="143"/>
      <c r="J3" s="144"/>
      <c r="K3" s="28"/>
      <c r="L3" s="46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4.25" customHeight="1" x14ac:dyDescent="0.25">
      <c r="A4" s="138"/>
      <c r="B4" s="145" t="s">
        <v>77</v>
      </c>
      <c r="C4" s="148"/>
      <c r="D4" s="151" t="s">
        <v>78</v>
      </c>
      <c r="E4" s="152"/>
      <c r="F4" s="153"/>
      <c r="G4" s="150" t="s">
        <v>79</v>
      </c>
      <c r="H4" s="151" t="s">
        <v>80</v>
      </c>
      <c r="I4" s="152"/>
      <c r="J4" s="153"/>
      <c r="K4" s="28"/>
      <c r="L4" s="4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6.5" customHeight="1" x14ac:dyDescent="0.25">
      <c r="A5" s="138"/>
      <c r="B5" s="146"/>
      <c r="C5" s="149"/>
      <c r="D5" s="154"/>
      <c r="E5" s="138"/>
      <c r="F5" s="138"/>
      <c r="G5" s="138"/>
      <c r="H5" s="155"/>
      <c r="I5" s="138"/>
      <c r="J5" s="138"/>
      <c r="K5" s="28"/>
      <c r="L5" s="46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1" customHeight="1" x14ac:dyDescent="0.25">
      <c r="A6" s="138"/>
      <c r="B6" s="147"/>
      <c r="C6" s="149"/>
      <c r="D6" s="156"/>
      <c r="E6" s="152"/>
      <c r="F6" s="152"/>
      <c r="G6" s="138"/>
      <c r="H6" s="157"/>
      <c r="I6" s="138"/>
      <c r="J6" s="138"/>
      <c r="K6" s="28"/>
      <c r="L6" s="46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2.75" customHeight="1" x14ac:dyDescent="0.25">
      <c r="A7" s="28"/>
      <c r="B7" s="4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2.75" customHeight="1" x14ac:dyDescent="0.4">
      <c r="A8" s="49" t="s">
        <v>81</v>
      </c>
      <c r="B8" s="50"/>
      <c r="C8" s="49"/>
      <c r="D8" s="49"/>
      <c r="E8" s="49"/>
      <c r="F8" s="49"/>
      <c r="G8" s="49"/>
      <c r="H8" s="49"/>
      <c r="I8" s="49"/>
      <c r="J8" s="49"/>
      <c r="K8" s="51"/>
      <c r="L8" s="52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2.75" customHeight="1" x14ac:dyDescent="0.25">
      <c r="A9" s="53"/>
      <c r="B9" s="54" t="s">
        <v>82</v>
      </c>
      <c r="C9" s="47"/>
      <c r="D9" s="47" t="s">
        <v>83</v>
      </c>
      <c r="E9" s="47"/>
      <c r="F9" s="47" t="s">
        <v>84</v>
      </c>
      <c r="G9" s="47"/>
      <c r="H9" s="47" t="s">
        <v>85</v>
      </c>
      <c r="I9" s="47"/>
      <c r="J9" s="47" t="s">
        <v>86</v>
      </c>
      <c r="K9" s="55"/>
      <c r="L9" s="47" t="s">
        <v>87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4" customHeight="1" x14ac:dyDescent="0.25">
      <c r="A10" s="56"/>
      <c r="B10" s="57" t="s">
        <v>88</v>
      </c>
      <c r="C10" s="58"/>
      <c r="D10" s="57" t="s">
        <v>88</v>
      </c>
      <c r="E10" s="57"/>
      <c r="F10" s="57" t="s">
        <v>88</v>
      </c>
      <c r="G10" s="57"/>
      <c r="H10" s="57" t="s">
        <v>88</v>
      </c>
      <c r="I10" s="57"/>
      <c r="J10" s="57" t="s">
        <v>88</v>
      </c>
      <c r="K10" s="57"/>
      <c r="L10" s="57" t="s">
        <v>88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9.5" customHeight="1" x14ac:dyDescent="0.25">
      <c r="A11" s="17" t="s">
        <v>89</v>
      </c>
      <c r="B11" s="59"/>
      <c r="C11" s="60"/>
      <c r="D11" s="60"/>
      <c r="E11" s="60"/>
      <c r="F11" s="60"/>
      <c r="G11" s="60"/>
      <c r="H11" s="60"/>
      <c r="I11" s="60"/>
      <c r="J11" s="60"/>
      <c r="K11" s="61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9.5" customHeight="1" x14ac:dyDescent="0.25">
      <c r="A12" s="62" t="s">
        <v>26</v>
      </c>
      <c r="B12" s="63">
        <f>SUMIF('bnk acc Jan 23'!D:D,A12,'bnk acc Jan 23'!F:F)</f>
        <v>1308.25</v>
      </c>
      <c r="C12" s="64"/>
      <c r="D12" s="63"/>
      <c r="E12" s="64"/>
      <c r="F12" s="63"/>
      <c r="G12" s="64"/>
      <c r="H12" s="63"/>
      <c r="I12" s="64"/>
      <c r="J12" s="65">
        <f t="shared" ref="J12:J21" si="0">H12+D12+B12+F12</f>
        <v>1308.25</v>
      </c>
      <c r="K12" s="66"/>
      <c r="L12" s="63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9.5" customHeight="1" x14ac:dyDescent="0.25">
      <c r="A13" s="62" t="s">
        <v>90</v>
      </c>
      <c r="B13" s="63">
        <f>SUMIF('bnk acc Jan 22'!D:D,A13,'bnk acc Jan 22'!F:F)</f>
        <v>0</v>
      </c>
      <c r="C13" s="64"/>
      <c r="D13" s="63"/>
      <c r="E13" s="64"/>
      <c r="F13" s="63"/>
      <c r="G13" s="64"/>
      <c r="H13" s="63"/>
      <c r="I13" s="64"/>
      <c r="J13" s="65">
        <f t="shared" si="0"/>
        <v>0</v>
      </c>
      <c r="K13" s="66"/>
      <c r="L13" s="63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9.5" customHeight="1" x14ac:dyDescent="0.25">
      <c r="A14" s="62" t="s">
        <v>41</v>
      </c>
      <c r="B14" s="63">
        <f>SUMIF('bnk acc Jan 23'!D:D,A14,'bnk acc Jan 23'!F:F)</f>
        <v>22500</v>
      </c>
      <c r="C14" s="64"/>
      <c r="D14" s="63"/>
      <c r="E14" s="64"/>
      <c r="F14" s="63"/>
      <c r="G14" s="64"/>
      <c r="H14" s="63"/>
      <c r="I14" s="64"/>
      <c r="J14" s="65">
        <f t="shared" si="0"/>
        <v>22500</v>
      </c>
      <c r="K14" s="66"/>
      <c r="L14" s="63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9.5" customHeight="1" x14ac:dyDescent="0.25">
      <c r="A15" s="62" t="s">
        <v>19</v>
      </c>
      <c r="B15" s="63">
        <f>SUMIF('bnk acc Jan 23'!D:D,A15,'bnk acc Jan 23'!F:F)</f>
        <v>3567.0299999999988</v>
      </c>
      <c r="C15" s="64"/>
      <c r="D15" s="63"/>
      <c r="E15" s="64"/>
      <c r="F15" s="63"/>
      <c r="G15" s="64"/>
      <c r="H15" s="63"/>
      <c r="I15" s="64"/>
      <c r="J15" s="65">
        <f t="shared" si="0"/>
        <v>3567.0299999999988</v>
      </c>
      <c r="K15" s="66"/>
      <c r="L15" s="63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9.5" customHeight="1" x14ac:dyDescent="0.25">
      <c r="A16" s="62" t="s">
        <v>91</v>
      </c>
      <c r="B16" s="63">
        <f>SUMIF('bnk acc Jan 22'!D:D,A16,'bnk acc Jan 22'!F:F)</f>
        <v>0</v>
      </c>
      <c r="C16" s="64"/>
      <c r="D16" s="63"/>
      <c r="E16" s="64"/>
      <c r="F16" s="63"/>
      <c r="G16" s="64"/>
      <c r="H16" s="63"/>
      <c r="I16" s="64"/>
      <c r="J16" s="65">
        <f t="shared" si="0"/>
        <v>0</v>
      </c>
      <c r="K16" s="66"/>
      <c r="L16" s="63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2.75" customHeight="1" x14ac:dyDescent="0.25">
      <c r="A17" s="62" t="s">
        <v>92</v>
      </c>
      <c r="B17" s="63">
        <f>SUMIF('bnk acc Jan 22'!D:D,A17,'bnk acc Jan 22'!F:F)</f>
        <v>0</v>
      </c>
      <c r="C17" s="64"/>
      <c r="D17" s="63"/>
      <c r="E17" s="64"/>
      <c r="F17" s="63"/>
      <c r="G17" s="64"/>
      <c r="H17" s="63"/>
      <c r="I17" s="64"/>
      <c r="J17" s="65">
        <f t="shared" si="0"/>
        <v>0</v>
      </c>
      <c r="K17" s="66"/>
      <c r="L17" s="63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9.5" customHeight="1" x14ac:dyDescent="0.25">
      <c r="A18" s="62" t="s">
        <v>93</v>
      </c>
      <c r="B18" s="63">
        <f>SUMIF('bnk acc Jan 22'!D:D,A18,'bnk acc Jan 22'!F:F)</f>
        <v>0</v>
      </c>
      <c r="C18" s="64"/>
      <c r="D18" s="63"/>
      <c r="E18" s="64"/>
      <c r="F18" s="63"/>
      <c r="G18" s="64"/>
      <c r="H18" s="63"/>
      <c r="I18" s="64"/>
      <c r="J18" s="65">
        <f t="shared" si="0"/>
        <v>0</v>
      </c>
      <c r="K18" s="66"/>
      <c r="L18" s="63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2.75" customHeight="1" x14ac:dyDescent="0.25">
      <c r="A19" s="62" t="s">
        <v>94</v>
      </c>
      <c r="B19" s="63">
        <f>SUMIF('bnk acc Jan 22'!D:D,A19,'bnk acc Jan 22'!F:F)</f>
        <v>0</v>
      </c>
      <c r="C19" s="64"/>
      <c r="D19" s="63"/>
      <c r="E19" s="64"/>
      <c r="F19" s="63"/>
      <c r="G19" s="64"/>
      <c r="H19" s="63"/>
      <c r="I19" s="64"/>
      <c r="J19" s="65">
        <f t="shared" si="0"/>
        <v>0</v>
      </c>
      <c r="K19" s="66"/>
      <c r="L19" s="63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9.5" customHeight="1" x14ac:dyDescent="0.25">
      <c r="A20" s="62"/>
      <c r="B20" s="63"/>
      <c r="C20" s="64"/>
      <c r="D20" s="63"/>
      <c r="E20" s="64"/>
      <c r="F20" s="63"/>
      <c r="G20" s="64"/>
      <c r="H20" s="63"/>
      <c r="I20" s="64"/>
      <c r="J20" s="65">
        <f t="shared" si="0"/>
        <v>0</v>
      </c>
      <c r="K20" s="66"/>
      <c r="L20" s="63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7.25" customHeight="1" x14ac:dyDescent="0.3">
      <c r="A21" s="22" t="s">
        <v>95</v>
      </c>
      <c r="B21" s="67">
        <f>SUM(B12:B20)</f>
        <v>27375.279999999999</v>
      </c>
      <c r="C21" s="68"/>
      <c r="D21" s="67">
        <f>SUM(D12:D20)</f>
        <v>0</v>
      </c>
      <c r="E21" s="64"/>
      <c r="F21" s="67">
        <f>SUM(F12:F20)</f>
        <v>0</v>
      </c>
      <c r="G21" s="64"/>
      <c r="H21" s="67">
        <f>SUM(H12:H20)</f>
        <v>0</v>
      </c>
      <c r="I21" s="64"/>
      <c r="J21" s="69">
        <f t="shared" si="0"/>
        <v>27375.279999999999</v>
      </c>
      <c r="K21" s="66"/>
      <c r="L21" s="67">
        <f>SUM(L12:L20)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6.5" customHeight="1" x14ac:dyDescent="0.25">
      <c r="A22" s="23"/>
      <c r="B22" s="70"/>
      <c r="C22" s="70"/>
      <c r="D22" s="70"/>
      <c r="E22" s="70"/>
      <c r="F22" s="70"/>
      <c r="G22" s="70"/>
      <c r="H22" s="70"/>
      <c r="I22" s="70"/>
      <c r="J22" s="71" t="str">
        <f>IF(B21+D21+F21+H21-J21=0," ","error")</f>
        <v xml:space="preserve"> </v>
      </c>
      <c r="K22" s="70"/>
      <c r="L22" s="4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2.75" customHeight="1" x14ac:dyDescent="0.25">
      <c r="A23" s="25" t="s">
        <v>96</v>
      </c>
      <c r="B23" s="72"/>
      <c r="C23" s="61"/>
      <c r="D23" s="61"/>
      <c r="E23" s="61"/>
      <c r="F23" s="61"/>
      <c r="G23" s="61"/>
      <c r="H23" s="61"/>
      <c r="I23" s="61"/>
      <c r="J23" s="61"/>
      <c r="K23" s="61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9.5" customHeight="1" x14ac:dyDescent="0.25">
      <c r="A24" s="62" t="s">
        <v>97</v>
      </c>
      <c r="B24" s="63">
        <f>SUMIF('bnk acc Jan 22'!E:E,A24,'bnk acc Jan 22'!F:F)</f>
        <v>0</v>
      </c>
      <c r="C24" s="64"/>
      <c r="D24" s="63"/>
      <c r="E24" s="64"/>
      <c r="F24" s="63"/>
      <c r="G24" s="64"/>
      <c r="H24" s="63"/>
      <c r="I24" s="64"/>
      <c r="J24" s="65">
        <f t="shared" ref="J24:J25" si="1">H24+D24+B24+F24</f>
        <v>0</v>
      </c>
      <c r="K24" s="66"/>
      <c r="L24" s="63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9.5" customHeight="1" x14ac:dyDescent="0.25">
      <c r="A25" s="62" t="s">
        <v>98</v>
      </c>
      <c r="B25" s="63">
        <f>SUMIF('bnk acc Jan 22'!E:E,A25,'bnk acc Jan 22'!F:F)</f>
        <v>0</v>
      </c>
      <c r="C25" s="64"/>
      <c r="D25" s="63"/>
      <c r="E25" s="64"/>
      <c r="F25" s="63"/>
      <c r="G25" s="64"/>
      <c r="H25" s="63"/>
      <c r="I25" s="64"/>
      <c r="J25" s="65">
        <f t="shared" si="1"/>
        <v>0</v>
      </c>
      <c r="K25" s="66"/>
      <c r="L25" s="63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7.25" customHeight="1" x14ac:dyDescent="0.3">
      <c r="A26" s="22" t="s">
        <v>99</v>
      </c>
      <c r="B26" s="67">
        <f>SUM(B24:B25)</f>
        <v>0</v>
      </c>
      <c r="C26" s="68"/>
      <c r="D26" s="67">
        <f>SUM(D24:D25)</f>
        <v>0</v>
      </c>
      <c r="E26" s="64"/>
      <c r="F26" s="67">
        <f>SUM(F24:F25)</f>
        <v>0</v>
      </c>
      <c r="G26" s="64"/>
      <c r="H26" s="67">
        <f>SUM(H24:H25)</f>
        <v>0</v>
      </c>
      <c r="I26" s="64"/>
      <c r="J26" s="67">
        <f>SUM(J24:J25)</f>
        <v>0</v>
      </c>
      <c r="K26" s="66"/>
      <c r="L26" s="67">
        <f>SUM(L24:L25)</f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8.25" customHeight="1" x14ac:dyDescent="0.25">
      <c r="A27" s="27"/>
      <c r="B27" s="64"/>
      <c r="C27" s="66"/>
      <c r="D27" s="64"/>
      <c r="E27" s="66"/>
      <c r="F27" s="64"/>
      <c r="G27" s="66"/>
      <c r="H27" s="64"/>
      <c r="I27" s="66"/>
      <c r="J27" s="73" t="str">
        <f>IF(B26+D26+F26+H26-J26=0," ","error")</f>
        <v xml:space="preserve"> </v>
      </c>
      <c r="K27" s="66"/>
      <c r="L27" s="73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9.5" customHeight="1" x14ac:dyDescent="0.3">
      <c r="A28" s="22" t="s">
        <v>100</v>
      </c>
      <c r="B28" s="74">
        <f>B26+B21</f>
        <v>27375.279999999999</v>
      </c>
      <c r="C28" s="66"/>
      <c r="D28" s="74">
        <f>D26+D21</f>
        <v>0</v>
      </c>
      <c r="E28" s="66"/>
      <c r="F28" s="74">
        <f>F26+F21</f>
        <v>0</v>
      </c>
      <c r="G28" s="66"/>
      <c r="H28" s="74">
        <f>H26+H21</f>
        <v>0</v>
      </c>
      <c r="I28" s="66"/>
      <c r="J28" s="74">
        <f>J26+J21</f>
        <v>27375.279999999999</v>
      </c>
      <c r="K28" s="66"/>
      <c r="L28" s="74">
        <f>L26+L21</f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6.5" customHeight="1" x14ac:dyDescent="0.25">
      <c r="A29" s="28"/>
      <c r="B29" s="48"/>
      <c r="C29" s="48"/>
      <c r="D29" s="48"/>
      <c r="E29" s="48"/>
      <c r="F29" s="48"/>
      <c r="G29" s="48"/>
      <c r="H29" s="48"/>
      <c r="I29" s="48"/>
      <c r="J29" s="71" t="str">
        <f>IF(B28+D28+H28-J28=0," ","error")</f>
        <v xml:space="preserve"> </v>
      </c>
      <c r="K29" s="48"/>
      <c r="L29" s="4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8" customHeight="1" x14ac:dyDescent="0.25">
      <c r="A30" s="16" t="s">
        <v>7</v>
      </c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9.5" customHeight="1" x14ac:dyDescent="0.25">
      <c r="A31" s="77" t="s">
        <v>197</v>
      </c>
      <c r="B31" s="63">
        <f>SUMIF('bnk acc Jan 23'!H:H,A31,'bnk acc Jan 23'!J:J)</f>
        <v>15331.029999999997</v>
      </c>
      <c r="C31" s="64"/>
      <c r="D31" s="63"/>
      <c r="E31" s="64"/>
      <c r="F31" s="63"/>
      <c r="G31" s="64"/>
      <c r="H31" s="63"/>
      <c r="I31" s="64"/>
      <c r="J31" s="65">
        <f t="shared" ref="J31:J42" si="2">H31+D31+B31+F31</f>
        <v>15331.029999999997</v>
      </c>
      <c r="K31" s="73"/>
      <c r="L31" s="63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9.5" customHeight="1" x14ac:dyDescent="0.25">
      <c r="A32" s="77" t="s">
        <v>21</v>
      </c>
      <c r="B32" s="63"/>
      <c r="C32" s="64"/>
      <c r="D32" s="63"/>
      <c r="E32" s="64"/>
      <c r="F32" s="63"/>
      <c r="G32" s="64"/>
      <c r="H32" s="63"/>
      <c r="I32" s="64"/>
      <c r="J32" s="65"/>
      <c r="K32" s="73"/>
      <c r="L32" s="63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9.5" customHeight="1" x14ac:dyDescent="0.25">
      <c r="A33" s="77" t="s">
        <v>101</v>
      </c>
      <c r="B33" s="63">
        <f>SUMIF('bnk acc Jan 22'!H:H,A33,'bnk acc Jan 22'!J:J)</f>
        <v>0</v>
      </c>
      <c r="C33" s="64"/>
      <c r="D33" s="63"/>
      <c r="E33" s="64"/>
      <c r="F33" s="63"/>
      <c r="G33" s="64"/>
      <c r="H33" s="63"/>
      <c r="I33" s="64"/>
      <c r="J33" s="65">
        <f t="shared" si="2"/>
        <v>0</v>
      </c>
      <c r="K33" s="73"/>
      <c r="L33" s="63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9.5" customHeight="1" x14ac:dyDescent="0.25">
      <c r="A34" s="77" t="s">
        <v>102</v>
      </c>
      <c r="B34" s="63">
        <f>SUMIF('bnk acc Jan 22'!H:H,A34,'bnk acc Jan 22'!J:J)</f>
        <v>0</v>
      </c>
      <c r="C34" s="64"/>
      <c r="D34" s="63"/>
      <c r="E34" s="64"/>
      <c r="F34" s="63"/>
      <c r="G34" s="64"/>
      <c r="H34" s="63"/>
      <c r="I34" s="64"/>
      <c r="J34" s="65">
        <f t="shared" si="2"/>
        <v>0</v>
      </c>
      <c r="K34" s="73"/>
      <c r="L34" s="63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2.75" customHeight="1" x14ac:dyDescent="0.25">
      <c r="A35" s="77" t="s">
        <v>103</v>
      </c>
      <c r="B35" s="63">
        <f>SUMIF('bnk acc Jan 22'!H:H,A35,'bnk acc Jan 22'!J:J)</f>
        <v>0</v>
      </c>
      <c r="C35" s="64"/>
      <c r="D35" s="63"/>
      <c r="E35" s="64"/>
      <c r="F35" s="63"/>
      <c r="G35" s="64"/>
      <c r="H35" s="63"/>
      <c r="I35" s="64"/>
      <c r="J35" s="65">
        <f t="shared" si="2"/>
        <v>0</v>
      </c>
      <c r="K35" s="73"/>
      <c r="L35" s="63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9.5" customHeight="1" x14ac:dyDescent="0.25">
      <c r="A36" s="77" t="s">
        <v>104</v>
      </c>
      <c r="B36" s="63">
        <f>SUMIF('bnk acc Jan 22'!H:H,A36,'bnk acc Jan 22'!J:J)</f>
        <v>0</v>
      </c>
      <c r="C36" s="64"/>
      <c r="D36" s="63"/>
      <c r="E36" s="64"/>
      <c r="F36" s="63"/>
      <c r="G36" s="64"/>
      <c r="H36" s="63"/>
      <c r="I36" s="64"/>
      <c r="J36" s="65">
        <f t="shared" si="2"/>
        <v>0</v>
      </c>
      <c r="K36" s="73"/>
      <c r="L36" s="63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9.5" customHeight="1" x14ac:dyDescent="0.25">
      <c r="A37" s="77" t="s">
        <v>105</v>
      </c>
      <c r="B37" s="63">
        <f>SUMIF('bnk acc Jan 22'!H:H,A37,'bnk acc Jan 22'!J:J)</f>
        <v>0</v>
      </c>
      <c r="C37" s="64"/>
      <c r="D37" s="63"/>
      <c r="E37" s="64"/>
      <c r="F37" s="63"/>
      <c r="G37" s="64"/>
      <c r="H37" s="63"/>
      <c r="I37" s="64"/>
      <c r="J37" s="65">
        <f t="shared" si="2"/>
        <v>0</v>
      </c>
      <c r="K37" s="73"/>
      <c r="L37" s="63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9.5" customHeight="1" x14ac:dyDescent="0.25">
      <c r="A38" s="78" t="s">
        <v>106</v>
      </c>
      <c r="B38" s="63">
        <f>SUMIF('bnk acc Jan 22'!H:H,A38,'bnk acc Jan 22'!J:J)</f>
        <v>0</v>
      </c>
      <c r="C38" s="64"/>
      <c r="D38" s="63"/>
      <c r="E38" s="64"/>
      <c r="F38" s="63"/>
      <c r="G38" s="64"/>
      <c r="H38" s="63"/>
      <c r="I38" s="64"/>
      <c r="J38" s="65">
        <f t="shared" si="2"/>
        <v>0</v>
      </c>
      <c r="K38" s="73"/>
      <c r="L38" s="63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9.5" customHeight="1" x14ac:dyDescent="0.25">
      <c r="A39" s="78" t="s">
        <v>107</v>
      </c>
      <c r="B39" s="63">
        <f>SUMIF('bnk acc Jan 22'!H:H,A39,'bnk acc Jan 22'!J:J)</f>
        <v>0</v>
      </c>
      <c r="C39" s="64"/>
      <c r="D39" s="63"/>
      <c r="E39" s="64"/>
      <c r="F39" s="63"/>
      <c r="G39" s="64"/>
      <c r="H39" s="63"/>
      <c r="I39" s="64"/>
      <c r="J39" s="65">
        <f t="shared" si="2"/>
        <v>0</v>
      </c>
      <c r="K39" s="73"/>
      <c r="L39" s="63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9.5" customHeight="1" x14ac:dyDescent="0.25">
      <c r="A40" s="78" t="s">
        <v>108</v>
      </c>
      <c r="B40" s="63">
        <f>SUMIF('bnk acc Jan 22'!H:H,A40,'bnk acc Jan 22'!J:J)</f>
        <v>0</v>
      </c>
      <c r="C40" s="64"/>
      <c r="D40" s="63"/>
      <c r="E40" s="64"/>
      <c r="F40" s="63"/>
      <c r="G40" s="64"/>
      <c r="H40" s="63"/>
      <c r="I40" s="64"/>
      <c r="J40" s="65">
        <f t="shared" si="2"/>
        <v>0</v>
      </c>
      <c r="K40" s="73"/>
      <c r="L40" s="6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9.5" customHeight="1" x14ac:dyDescent="0.25">
      <c r="A41" s="78" t="s">
        <v>109</v>
      </c>
      <c r="B41" s="63">
        <f>SUMIF('bnk acc Jan 22'!H:H,A41,'bnk acc Jan 22'!J:J)</f>
        <v>0</v>
      </c>
      <c r="C41" s="64"/>
      <c r="D41" s="63"/>
      <c r="E41" s="64"/>
      <c r="F41" s="63"/>
      <c r="G41" s="64"/>
      <c r="H41" s="63"/>
      <c r="I41" s="64"/>
      <c r="J41" s="65">
        <f t="shared" si="2"/>
        <v>0</v>
      </c>
      <c r="K41" s="73"/>
      <c r="L41" s="63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9.5" customHeight="1" x14ac:dyDescent="0.25">
      <c r="A42" s="77"/>
      <c r="B42" s="79"/>
      <c r="C42" s="64"/>
      <c r="D42" s="79"/>
      <c r="E42" s="64"/>
      <c r="F42" s="79"/>
      <c r="G42" s="64"/>
      <c r="H42" s="79"/>
      <c r="I42" s="64"/>
      <c r="J42" s="65">
        <f t="shared" si="2"/>
        <v>0</v>
      </c>
      <c r="K42" s="73"/>
      <c r="L42" s="79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9.5" customHeight="1" x14ac:dyDescent="0.25">
      <c r="A43" s="24" t="s">
        <v>110</v>
      </c>
      <c r="B43" s="67">
        <f>SUM(B31:B42)</f>
        <v>15331.029999999997</v>
      </c>
      <c r="C43" s="80"/>
      <c r="D43" s="67">
        <f>SUM(D31:D42)</f>
        <v>0</v>
      </c>
      <c r="E43" s="64"/>
      <c r="F43" s="67">
        <f>SUM(F31:F42)</f>
        <v>0</v>
      </c>
      <c r="G43" s="64"/>
      <c r="H43" s="67">
        <f>SUM(H31:H42)</f>
        <v>0</v>
      </c>
      <c r="I43" s="64"/>
      <c r="J43" s="67">
        <f>SUM(J31:J42)</f>
        <v>15331.029999999997</v>
      </c>
      <c r="K43" s="73"/>
      <c r="L43" s="67">
        <f>SUM(L31:L42)</f>
        <v>0</v>
      </c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7.25" customHeight="1" x14ac:dyDescent="0.25">
      <c r="A44" s="26"/>
      <c r="B44" s="71"/>
      <c r="C44" s="71"/>
      <c r="D44" s="81"/>
      <c r="E44" s="71"/>
      <c r="F44" s="71"/>
      <c r="G44" s="71"/>
      <c r="H44" s="71"/>
      <c r="I44" s="71"/>
      <c r="J44" s="71" t="str">
        <f>IF(B43+D43+F43+H43-J43=0," ","error")</f>
        <v xml:space="preserve"> </v>
      </c>
      <c r="K44" s="71"/>
      <c r="L44" s="71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 x14ac:dyDescent="0.25">
      <c r="A45" s="25" t="s">
        <v>111</v>
      </c>
      <c r="B45" s="72"/>
      <c r="C45" s="61"/>
      <c r="D45" s="61"/>
      <c r="E45" s="61"/>
      <c r="F45" s="61"/>
      <c r="G45" s="61"/>
      <c r="H45" s="61"/>
      <c r="I45" s="61"/>
      <c r="J45" s="61"/>
      <c r="K45" s="61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9.5" customHeight="1" x14ac:dyDescent="0.25">
      <c r="A46" s="77" t="s">
        <v>112</v>
      </c>
      <c r="B46" s="63">
        <f>SUMIF('bnk acc Jan 22'!I:I,A46,'bnk acc Jan 22'!J:J)</f>
        <v>0</v>
      </c>
      <c r="C46" s="64"/>
      <c r="D46" s="63"/>
      <c r="E46" s="64"/>
      <c r="F46" s="63"/>
      <c r="G46" s="64"/>
      <c r="H46" s="63"/>
      <c r="I46" s="64"/>
      <c r="J46" s="65">
        <f t="shared" ref="J46:J47" si="3">H46+D46+F46+B46</f>
        <v>0</v>
      </c>
      <c r="K46" s="73"/>
      <c r="L46" s="63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9.5" customHeight="1" x14ac:dyDescent="0.25">
      <c r="A47" s="77" t="s">
        <v>113</v>
      </c>
      <c r="B47" s="63">
        <f>SUMIF('bnk acc Jan 22'!I:I,A47,'bnk acc Jan 22'!J:J)</f>
        <v>0</v>
      </c>
      <c r="C47" s="64"/>
      <c r="D47" s="79"/>
      <c r="E47" s="64"/>
      <c r="F47" s="79"/>
      <c r="G47" s="64"/>
      <c r="H47" s="79"/>
      <c r="I47" s="64"/>
      <c r="J47" s="65">
        <f t="shared" si="3"/>
        <v>0</v>
      </c>
      <c r="K47" s="73"/>
      <c r="L47" s="79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9.5" customHeight="1" x14ac:dyDescent="0.25">
      <c r="A48" s="24" t="s">
        <v>114</v>
      </c>
      <c r="B48" s="67">
        <f>SUM(B46:B47)</f>
        <v>0</v>
      </c>
      <c r="C48" s="80"/>
      <c r="D48" s="67">
        <f>SUM(D46:D47)</f>
        <v>0</v>
      </c>
      <c r="E48" s="64"/>
      <c r="F48" s="67">
        <f>SUM(F46:F47)</f>
        <v>0</v>
      </c>
      <c r="G48" s="64"/>
      <c r="H48" s="67">
        <f>SUM(H46:H47)</f>
        <v>0</v>
      </c>
      <c r="I48" s="64"/>
      <c r="J48" s="67">
        <f>SUM(J46:J47)</f>
        <v>0</v>
      </c>
      <c r="K48" s="73"/>
      <c r="L48" s="67">
        <f>SUM(L46:L47)</f>
        <v>0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3.5" customHeight="1" x14ac:dyDescent="0.25">
      <c r="A49" s="28"/>
      <c r="B49" s="82"/>
      <c r="C49" s="48"/>
      <c r="D49" s="82"/>
      <c r="E49" s="48"/>
      <c r="F49" s="48"/>
      <c r="G49" s="48"/>
      <c r="H49" s="82"/>
      <c r="I49" s="48"/>
      <c r="J49" s="71" t="str">
        <f>IF(B48+D48+F48+H48-J48=0," ","error")</f>
        <v xml:space="preserve"> </v>
      </c>
      <c r="K49" s="48"/>
      <c r="L49" s="4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9.5" customHeight="1" x14ac:dyDescent="0.25">
      <c r="A50" s="83" t="s">
        <v>115</v>
      </c>
      <c r="B50" s="84">
        <f>+B48+B43</f>
        <v>15331.029999999997</v>
      </c>
      <c r="C50" s="66"/>
      <c r="D50" s="84">
        <f>+D48+D43</f>
        <v>0</v>
      </c>
      <c r="E50" s="66"/>
      <c r="F50" s="84">
        <f>+F48+F43</f>
        <v>0</v>
      </c>
      <c r="G50" s="66"/>
      <c r="H50" s="84">
        <f>+H48+H43</f>
        <v>0</v>
      </c>
      <c r="I50" s="66"/>
      <c r="J50" s="84">
        <f>+J48+J43</f>
        <v>15331.029999999997</v>
      </c>
      <c r="K50" s="66"/>
      <c r="L50" s="84">
        <f>+L48+L43</f>
        <v>0</v>
      </c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1:26" ht="12.75" customHeight="1" x14ac:dyDescent="0.25">
      <c r="A51" s="28"/>
      <c r="B51" s="86"/>
      <c r="C51" s="86"/>
      <c r="D51" s="86"/>
      <c r="E51" s="86"/>
      <c r="F51" s="86"/>
      <c r="G51" s="86"/>
      <c r="H51" s="86"/>
      <c r="I51" s="86"/>
      <c r="J51" s="71" t="str">
        <f>IF(B50+D50+F50+H50-J50=0," ","error")</f>
        <v xml:space="preserve"> </v>
      </c>
      <c r="K51" s="87"/>
      <c r="L51" s="4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9.5" customHeight="1" x14ac:dyDescent="0.25">
      <c r="A52" s="30" t="s">
        <v>116</v>
      </c>
      <c r="B52" s="88">
        <f>+B28-B50</f>
        <v>12044.250000000002</v>
      </c>
      <c r="C52" s="89"/>
      <c r="D52" s="88">
        <f>+D28-D50</f>
        <v>0</v>
      </c>
      <c r="E52" s="89"/>
      <c r="F52" s="88">
        <f>+F28-F50</f>
        <v>0</v>
      </c>
      <c r="G52" s="89"/>
      <c r="H52" s="88">
        <f>+H28-H50</f>
        <v>0</v>
      </c>
      <c r="I52" s="89"/>
      <c r="J52" s="90">
        <f>IF((B52+D52+F52+H52)=(+J28-J50),H52+F52+D52+B52,"Cross Add Error")</f>
        <v>12044.250000000002</v>
      </c>
      <c r="K52" s="91"/>
      <c r="L52" s="88">
        <f>+L28-L50</f>
        <v>0</v>
      </c>
      <c r="M52" s="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 customHeight="1" x14ac:dyDescent="0.25">
      <c r="A53" s="30"/>
      <c r="B53" s="92"/>
      <c r="C53" s="89"/>
      <c r="D53" s="92"/>
      <c r="E53" s="89"/>
      <c r="F53" s="92"/>
      <c r="G53" s="89"/>
      <c r="H53" s="92"/>
      <c r="I53" s="89"/>
      <c r="J53" s="92"/>
      <c r="K53" s="91"/>
      <c r="L53" s="92"/>
      <c r="M53" s="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9.5" customHeight="1" x14ac:dyDescent="0.25">
      <c r="A54" s="32" t="s">
        <v>117</v>
      </c>
      <c r="B54" s="93"/>
      <c r="C54" s="89"/>
      <c r="D54" s="93"/>
      <c r="E54" s="89"/>
      <c r="F54" s="93"/>
      <c r="G54" s="89"/>
      <c r="H54" s="93"/>
      <c r="I54" s="89"/>
      <c r="J54" s="94">
        <f>IF(H54+F54+D54+B54=0,0,"Transfer error")</f>
        <v>0</v>
      </c>
      <c r="K54" s="91"/>
      <c r="L54" s="93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 customHeight="1" x14ac:dyDescent="0.25">
      <c r="A55" s="35"/>
      <c r="B55" s="92"/>
      <c r="C55" s="89"/>
      <c r="D55" s="92"/>
      <c r="E55" s="89"/>
      <c r="F55" s="92"/>
      <c r="G55" s="89"/>
      <c r="H55" s="92"/>
      <c r="I55" s="89"/>
      <c r="J55" s="95"/>
      <c r="K55" s="91"/>
      <c r="L55" s="92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9.25" customHeight="1" x14ac:dyDescent="0.25">
      <c r="A56" s="24" t="s">
        <v>118</v>
      </c>
      <c r="B56" s="96">
        <f>+B52+B54</f>
        <v>12044.250000000002</v>
      </c>
      <c r="C56" s="89"/>
      <c r="D56" s="96">
        <f>+D52+D54</f>
        <v>0</v>
      </c>
      <c r="E56" s="89"/>
      <c r="F56" s="96">
        <f>+F52+F54</f>
        <v>0</v>
      </c>
      <c r="G56" s="89"/>
      <c r="H56" s="96">
        <f>+H52+H54</f>
        <v>0</v>
      </c>
      <c r="I56" s="89"/>
      <c r="J56" s="96">
        <f>+J52+J54</f>
        <v>12044.250000000002</v>
      </c>
      <c r="K56" s="91"/>
      <c r="L56" s="96">
        <f>+L52+L54</f>
        <v>0</v>
      </c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2.75" customHeight="1" x14ac:dyDescent="0.25">
      <c r="A57" s="28"/>
      <c r="B57" s="48"/>
      <c r="C57" s="28"/>
      <c r="D57" s="28"/>
      <c r="E57" s="28"/>
      <c r="F57" s="28"/>
      <c r="G57" s="28"/>
      <c r="H57" s="28"/>
      <c r="I57" s="28"/>
      <c r="J57" s="71" t="str">
        <f>IF(B56+D56+H56-J56=0," ","error")</f>
        <v xml:space="preserve"> </v>
      </c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2.75" customHeight="1" x14ac:dyDescent="0.25">
      <c r="A58" s="28"/>
      <c r="B58" s="4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2.75" customHeight="1" x14ac:dyDescent="0.25">
      <c r="A59" s="28"/>
      <c r="B59" s="4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2.75" customHeight="1" x14ac:dyDescent="0.25">
      <c r="A60" s="28" t="s">
        <v>201</v>
      </c>
      <c r="B60" s="4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6.4" customHeight="1" x14ac:dyDescent="0.25">
      <c r="A61" s="28"/>
      <c r="B61" s="4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2.75" customHeight="1" x14ac:dyDescent="0.25">
      <c r="A62" s="28"/>
      <c r="B62" s="4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2.75" customHeight="1" x14ac:dyDescent="0.25">
      <c r="A63" s="28" t="s">
        <v>198</v>
      </c>
      <c r="B63" s="4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8.2" customHeight="1" x14ac:dyDescent="0.25">
      <c r="A64" s="28"/>
      <c r="B64" s="4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2.75" customHeight="1" x14ac:dyDescent="0.25">
      <c r="A65" s="28"/>
      <c r="B65" s="4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 customHeight="1" x14ac:dyDescent="0.25">
      <c r="A66" s="28" t="s">
        <v>199</v>
      </c>
      <c r="B66" s="4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 customHeight="1" x14ac:dyDescent="0.25">
      <c r="A67" s="28" t="s">
        <v>200</v>
      </c>
      <c r="B67" s="4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38.4" customHeight="1" x14ac:dyDescent="0.25">
      <c r="A68" s="28"/>
      <c r="B68" s="4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 customHeight="1" x14ac:dyDescent="0.25">
      <c r="A69" s="28"/>
      <c r="B69" s="4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 customHeight="1" x14ac:dyDescent="0.25">
      <c r="A70" s="28"/>
      <c r="B70" s="4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 customHeight="1" x14ac:dyDescent="0.25">
      <c r="A71" s="28"/>
      <c r="B71" s="4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 customHeight="1" x14ac:dyDescent="0.25">
      <c r="A72" s="28"/>
      <c r="B72" s="4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4.25" customHeight="1" x14ac:dyDescent="0.25">
      <c r="A73" s="28"/>
      <c r="B73" s="4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4.25" customHeight="1" x14ac:dyDescent="0.25">
      <c r="A74" s="28"/>
      <c r="B74" s="4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4.25" customHeight="1" x14ac:dyDescent="0.25">
      <c r="A75" s="28"/>
      <c r="B75" s="4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4.25" customHeight="1" x14ac:dyDescent="0.25">
      <c r="A76" s="28"/>
      <c r="B76" s="4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4.25" customHeight="1" x14ac:dyDescent="0.25">
      <c r="A77" s="28"/>
      <c r="B77" s="4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4.25" customHeight="1" x14ac:dyDescent="0.25">
      <c r="A78" s="28"/>
      <c r="B78" s="4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4.25" customHeight="1" x14ac:dyDescent="0.25">
      <c r="A79" s="28"/>
      <c r="B79" s="4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4.25" customHeight="1" x14ac:dyDescent="0.25">
      <c r="A80" s="28"/>
      <c r="B80" s="4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4.25" customHeight="1" x14ac:dyDescent="0.25">
      <c r="A81" s="28"/>
      <c r="B81" s="4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4.25" customHeight="1" x14ac:dyDescent="0.25">
      <c r="A82" s="28"/>
      <c r="B82" s="4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4.25" customHeight="1" x14ac:dyDescent="0.25">
      <c r="A83" s="28"/>
      <c r="B83" s="4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4.25" customHeight="1" x14ac:dyDescent="0.25">
      <c r="A84" s="28"/>
      <c r="B84" s="4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4.25" customHeight="1" x14ac:dyDescent="0.25">
      <c r="A85" s="28"/>
      <c r="B85" s="4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4.25" customHeight="1" x14ac:dyDescent="0.25">
      <c r="A86" s="28"/>
      <c r="B86" s="4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4.25" customHeight="1" x14ac:dyDescent="0.25">
      <c r="A87" s="28"/>
      <c r="B87" s="4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4.25" customHeight="1" x14ac:dyDescent="0.25">
      <c r="A88" s="28"/>
      <c r="B88" s="4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4.25" customHeight="1" x14ac:dyDescent="0.25">
      <c r="A89" s="28"/>
      <c r="B89" s="4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4.25" customHeight="1" x14ac:dyDescent="0.25">
      <c r="A90" s="28"/>
      <c r="B90" s="4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4.25" customHeight="1" x14ac:dyDescent="0.25">
      <c r="A91" s="28"/>
      <c r="B91" s="4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4.25" customHeight="1" x14ac:dyDescent="0.25">
      <c r="A92" s="28"/>
      <c r="B92" s="4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4.25" customHeight="1" x14ac:dyDescent="0.25">
      <c r="A93" s="28"/>
      <c r="B93" s="4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4.25" customHeight="1" x14ac:dyDescent="0.25">
      <c r="A94" s="28"/>
      <c r="B94" s="4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4.25" customHeight="1" x14ac:dyDescent="0.25">
      <c r="A95" s="28"/>
      <c r="B95" s="4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4.25" customHeight="1" x14ac:dyDescent="0.25">
      <c r="A96" s="28"/>
      <c r="B96" s="4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4.25" customHeight="1" x14ac:dyDescent="0.25">
      <c r="A97" s="28"/>
      <c r="B97" s="4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4.25" customHeight="1" x14ac:dyDescent="0.25">
      <c r="A98" s="28"/>
      <c r="B98" s="4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4.25" customHeight="1" x14ac:dyDescent="0.25">
      <c r="A99" s="28"/>
      <c r="B99" s="4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4.25" customHeight="1" x14ac:dyDescent="0.25">
      <c r="A100" s="28"/>
      <c r="B100" s="4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4.25" customHeight="1" x14ac:dyDescent="0.25">
      <c r="A101" s="28"/>
      <c r="B101" s="4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4.25" customHeight="1" x14ac:dyDescent="0.25">
      <c r="A102" s="28"/>
      <c r="B102" s="4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4.25" customHeight="1" x14ac:dyDescent="0.25">
      <c r="A103" s="28"/>
      <c r="B103" s="4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4.25" customHeight="1" x14ac:dyDescent="0.25">
      <c r="A104" s="28"/>
      <c r="B104" s="4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4.25" customHeight="1" x14ac:dyDescent="0.25">
      <c r="A105" s="28"/>
      <c r="B105" s="4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4.25" customHeight="1" x14ac:dyDescent="0.25">
      <c r="A106" s="28"/>
      <c r="B106" s="4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4.25" customHeight="1" x14ac:dyDescent="0.25">
      <c r="A107" s="28"/>
      <c r="B107" s="4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4.25" customHeight="1" x14ac:dyDescent="0.25">
      <c r="A108" s="28"/>
      <c r="B108" s="4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4.25" customHeight="1" x14ac:dyDescent="0.25">
      <c r="A109" s="28"/>
      <c r="B109" s="4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4.25" customHeight="1" x14ac:dyDescent="0.25">
      <c r="A110" s="28"/>
      <c r="B110" s="4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4.25" customHeight="1" x14ac:dyDescent="0.25">
      <c r="A111" s="28"/>
      <c r="B111" s="4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4.25" customHeight="1" x14ac:dyDescent="0.25">
      <c r="A112" s="28"/>
      <c r="B112" s="4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4.25" customHeight="1" x14ac:dyDescent="0.25">
      <c r="A113" s="28"/>
      <c r="B113" s="4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4.25" customHeight="1" x14ac:dyDescent="0.25">
      <c r="A114" s="28"/>
      <c r="B114" s="4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4.25" customHeight="1" x14ac:dyDescent="0.25">
      <c r="A115" s="28"/>
      <c r="B115" s="4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4.25" customHeight="1" x14ac:dyDescent="0.25">
      <c r="A116" s="28"/>
      <c r="B116" s="4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4.25" customHeight="1" x14ac:dyDescent="0.25">
      <c r="A117" s="28"/>
      <c r="B117" s="4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4.25" customHeight="1" x14ac:dyDescent="0.25">
      <c r="A118" s="28"/>
      <c r="B118" s="4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4.25" customHeight="1" x14ac:dyDescent="0.25">
      <c r="A119" s="28"/>
      <c r="B119" s="4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4.25" customHeight="1" x14ac:dyDescent="0.25">
      <c r="A120" s="28"/>
      <c r="B120" s="4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4.25" customHeight="1" x14ac:dyDescent="0.25">
      <c r="A121" s="28"/>
      <c r="B121" s="4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4.25" customHeight="1" x14ac:dyDescent="0.25">
      <c r="A122" s="28"/>
      <c r="B122" s="4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4.25" customHeight="1" x14ac:dyDescent="0.25">
      <c r="A123" s="28"/>
      <c r="B123" s="4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4.25" customHeight="1" x14ac:dyDescent="0.25">
      <c r="A124" s="28"/>
      <c r="B124" s="4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4.25" customHeight="1" x14ac:dyDescent="0.25">
      <c r="A125" s="28"/>
      <c r="B125" s="4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4.25" customHeight="1" x14ac:dyDescent="0.25">
      <c r="A126" s="28"/>
      <c r="B126" s="4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4.25" customHeight="1" x14ac:dyDescent="0.25">
      <c r="A127" s="28"/>
      <c r="B127" s="4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4.25" customHeight="1" x14ac:dyDescent="0.25">
      <c r="A128" s="28"/>
      <c r="B128" s="4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4.25" customHeight="1" x14ac:dyDescent="0.25">
      <c r="A129" s="28"/>
      <c r="B129" s="4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4.25" customHeight="1" x14ac:dyDescent="0.25">
      <c r="A130" s="28"/>
      <c r="B130" s="4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4.25" customHeight="1" x14ac:dyDescent="0.25">
      <c r="A131" s="28"/>
      <c r="B131" s="4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4.25" customHeight="1" x14ac:dyDescent="0.25">
      <c r="A132" s="28"/>
      <c r="B132" s="4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4.25" customHeight="1" x14ac:dyDescent="0.25">
      <c r="A133" s="28"/>
      <c r="B133" s="4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4.25" customHeight="1" x14ac:dyDescent="0.25">
      <c r="A134" s="28"/>
      <c r="B134" s="4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4.25" customHeight="1" x14ac:dyDescent="0.25">
      <c r="A135" s="28"/>
      <c r="B135" s="4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4.25" customHeight="1" x14ac:dyDescent="0.25">
      <c r="A136" s="28"/>
      <c r="B136" s="4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4.25" customHeight="1" x14ac:dyDescent="0.25">
      <c r="A137" s="28"/>
      <c r="B137" s="4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4.25" customHeight="1" x14ac:dyDescent="0.25">
      <c r="A138" s="28"/>
      <c r="B138" s="4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4.25" customHeight="1" x14ac:dyDescent="0.25">
      <c r="A139" s="28"/>
      <c r="B139" s="4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4.25" customHeight="1" x14ac:dyDescent="0.25">
      <c r="A140" s="28"/>
      <c r="B140" s="4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4.25" customHeight="1" x14ac:dyDescent="0.25">
      <c r="A141" s="28"/>
      <c r="B141" s="4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4.25" customHeight="1" x14ac:dyDescent="0.25">
      <c r="A142" s="28"/>
      <c r="B142" s="4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4.25" customHeight="1" x14ac:dyDescent="0.25">
      <c r="A143" s="28"/>
      <c r="B143" s="4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4.25" customHeight="1" x14ac:dyDescent="0.25">
      <c r="A144" s="28"/>
      <c r="B144" s="4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4.25" customHeight="1" x14ac:dyDescent="0.25">
      <c r="A145" s="28"/>
      <c r="B145" s="4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4.25" customHeight="1" x14ac:dyDescent="0.25">
      <c r="A146" s="28"/>
      <c r="B146" s="4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4.25" customHeight="1" x14ac:dyDescent="0.25">
      <c r="A147" s="28"/>
      <c r="B147" s="4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4.25" customHeight="1" x14ac:dyDescent="0.25">
      <c r="A148" s="28"/>
      <c r="B148" s="4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4.25" customHeight="1" x14ac:dyDescent="0.25">
      <c r="A149" s="28"/>
      <c r="B149" s="4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4.25" customHeight="1" x14ac:dyDescent="0.25">
      <c r="A150" s="28"/>
      <c r="B150" s="4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4.25" customHeight="1" x14ac:dyDescent="0.25">
      <c r="A151" s="28"/>
      <c r="B151" s="4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4.25" customHeight="1" x14ac:dyDescent="0.25">
      <c r="A152" s="28"/>
      <c r="B152" s="4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4.25" customHeight="1" x14ac:dyDescent="0.25">
      <c r="A153" s="28"/>
      <c r="B153" s="4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4.25" customHeight="1" x14ac:dyDescent="0.25">
      <c r="A154" s="28"/>
      <c r="B154" s="4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4.25" customHeight="1" x14ac:dyDescent="0.25">
      <c r="A155" s="28"/>
      <c r="B155" s="4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4.25" customHeight="1" x14ac:dyDescent="0.25">
      <c r="A156" s="28"/>
      <c r="B156" s="4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4.25" customHeight="1" x14ac:dyDescent="0.25">
      <c r="A157" s="28"/>
      <c r="B157" s="4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4.25" customHeight="1" x14ac:dyDescent="0.25">
      <c r="A158" s="28"/>
      <c r="B158" s="4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4.25" customHeight="1" x14ac:dyDescent="0.25">
      <c r="A159" s="28"/>
      <c r="B159" s="4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4.25" customHeight="1" x14ac:dyDescent="0.25">
      <c r="A160" s="28"/>
      <c r="B160" s="4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4.25" customHeight="1" x14ac:dyDescent="0.25">
      <c r="A161" s="28"/>
      <c r="B161" s="4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4.25" customHeight="1" x14ac:dyDescent="0.25">
      <c r="A162" s="28"/>
      <c r="B162" s="4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4.25" customHeight="1" x14ac:dyDescent="0.25">
      <c r="A163" s="28"/>
      <c r="B163" s="4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4.25" customHeight="1" x14ac:dyDescent="0.25">
      <c r="A164" s="28"/>
      <c r="B164" s="4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4.25" customHeight="1" x14ac:dyDescent="0.25">
      <c r="A165" s="28"/>
      <c r="B165" s="4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4.25" customHeight="1" x14ac:dyDescent="0.25">
      <c r="A166" s="28"/>
      <c r="B166" s="4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4.25" customHeight="1" x14ac:dyDescent="0.25">
      <c r="A167" s="28"/>
      <c r="B167" s="4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4.25" customHeight="1" x14ac:dyDescent="0.25">
      <c r="A168" s="28"/>
      <c r="B168" s="4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4.25" customHeight="1" x14ac:dyDescent="0.25">
      <c r="A169" s="28"/>
      <c r="B169" s="4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4.25" customHeight="1" x14ac:dyDescent="0.25">
      <c r="A170" s="28"/>
      <c r="B170" s="4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4.25" customHeight="1" x14ac:dyDescent="0.25">
      <c r="A171" s="28"/>
      <c r="B171" s="4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4.25" customHeight="1" x14ac:dyDescent="0.25">
      <c r="A172" s="28"/>
      <c r="B172" s="4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4.25" customHeight="1" x14ac:dyDescent="0.25">
      <c r="A173" s="28"/>
      <c r="B173" s="4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4.25" customHeight="1" x14ac:dyDescent="0.25">
      <c r="A174" s="28"/>
      <c r="B174" s="4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4.25" customHeight="1" x14ac:dyDescent="0.25">
      <c r="A175" s="28"/>
      <c r="B175" s="4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4.25" customHeight="1" x14ac:dyDescent="0.25">
      <c r="A176" s="28"/>
      <c r="B176" s="4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4.25" customHeight="1" x14ac:dyDescent="0.25">
      <c r="A177" s="28"/>
      <c r="B177" s="4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4.25" customHeight="1" x14ac:dyDescent="0.25">
      <c r="A178" s="28"/>
      <c r="B178" s="4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4.25" customHeight="1" x14ac:dyDescent="0.25">
      <c r="A179" s="28"/>
      <c r="B179" s="4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4.25" customHeight="1" x14ac:dyDescent="0.25">
      <c r="A180" s="28"/>
      <c r="B180" s="4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4.25" customHeight="1" x14ac:dyDescent="0.25">
      <c r="A181" s="28"/>
      <c r="B181" s="4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4.25" customHeight="1" x14ac:dyDescent="0.25">
      <c r="A182" s="28"/>
      <c r="B182" s="4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4.25" customHeight="1" x14ac:dyDescent="0.25">
      <c r="A183" s="28"/>
      <c r="B183" s="4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4.25" customHeight="1" x14ac:dyDescent="0.25">
      <c r="A184" s="28"/>
      <c r="B184" s="4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4.25" customHeight="1" x14ac:dyDescent="0.25">
      <c r="A185" s="28"/>
      <c r="B185" s="4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4.25" customHeight="1" x14ac:dyDescent="0.25">
      <c r="A186" s="28"/>
      <c r="B186" s="4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4.25" customHeight="1" x14ac:dyDescent="0.25">
      <c r="A187" s="28"/>
      <c r="B187" s="4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4.25" customHeight="1" x14ac:dyDescent="0.25">
      <c r="A188" s="28"/>
      <c r="B188" s="4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4.25" customHeight="1" x14ac:dyDescent="0.25">
      <c r="A189" s="28"/>
      <c r="B189" s="4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4.25" customHeight="1" x14ac:dyDescent="0.25">
      <c r="A190" s="28"/>
      <c r="B190" s="4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4.25" customHeight="1" x14ac:dyDescent="0.25">
      <c r="A191" s="28"/>
      <c r="B191" s="4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4.25" customHeight="1" x14ac:dyDescent="0.25">
      <c r="A192" s="28"/>
      <c r="B192" s="4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4.25" customHeight="1" x14ac:dyDescent="0.25">
      <c r="A193" s="28"/>
      <c r="B193" s="4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4.25" customHeight="1" x14ac:dyDescent="0.25">
      <c r="A194" s="28"/>
      <c r="B194" s="4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4.25" customHeight="1" x14ac:dyDescent="0.25">
      <c r="A195" s="28"/>
      <c r="B195" s="4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4.25" customHeight="1" x14ac:dyDescent="0.25">
      <c r="A196" s="28"/>
      <c r="B196" s="4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4.25" customHeight="1" x14ac:dyDescent="0.25">
      <c r="A197" s="28"/>
      <c r="B197" s="4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4.25" customHeight="1" x14ac:dyDescent="0.25">
      <c r="A198" s="28"/>
      <c r="B198" s="4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4.25" customHeight="1" x14ac:dyDescent="0.25">
      <c r="A199" s="28"/>
      <c r="B199" s="4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4.25" customHeight="1" x14ac:dyDescent="0.25">
      <c r="A200" s="28"/>
      <c r="B200" s="4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4.25" customHeight="1" x14ac:dyDescent="0.25">
      <c r="A201" s="28"/>
      <c r="B201" s="4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4.25" customHeight="1" x14ac:dyDescent="0.25">
      <c r="A202" s="28"/>
      <c r="B202" s="4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4.25" customHeight="1" x14ac:dyDescent="0.25">
      <c r="A203" s="28"/>
      <c r="B203" s="4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4.25" customHeight="1" x14ac:dyDescent="0.25">
      <c r="A204" s="28"/>
      <c r="B204" s="4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4.25" customHeight="1" x14ac:dyDescent="0.25">
      <c r="A205" s="28"/>
      <c r="B205" s="4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4.25" customHeight="1" x14ac:dyDescent="0.25">
      <c r="A206" s="28"/>
      <c r="B206" s="4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4.25" customHeight="1" x14ac:dyDescent="0.25">
      <c r="A207" s="28"/>
      <c r="B207" s="4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4.25" customHeight="1" x14ac:dyDescent="0.25">
      <c r="A208" s="28"/>
      <c r="B208" s="4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4.25" customHeight="1" x14ac:dyDescent="0.25">
      <c r="A209" s="28"/>
      <c r="B209" s="4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4.25" customHeight="1" x14ac:dyDescent="0.25">
      <c r="A210" s="28"/>
      <c r="B210" s="4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4.25" customHeight="1" x14ac:dyDescent="0.25">
      <c r="A211" s="28"/>
      <c r="B211" s="4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4.25" customHeight="1" x14ac:dyDescent="0.25">
      <c r="A212" s="28"/>
      <c r="B212" s="4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4.25" customHeight="1" x14ac:dyDescent="0.25">
      <c r="A213" s="28"/>
      <c r="B213" s="4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4.25" customHeight="1" x14ac:dyDescent="0.25">
      <c r="A214" s="28"/>
      <c r="B214" s="4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4.25" customHeight="1" x14ac:dyDescent="0.25">
      <c r="A215" s="28"/>
      <c r="B215" s="4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4.25" customHeight="1" x14ac:dyDescent="0.25">
      <c r="A216" s="28"/>
      <c r="B216" s="4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4.25" customHeight="1" x14ac:dyDescent="0.25">
      <c r="A217" s="28"/>
      <c r="B217" s="4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4.25" customHeight="1" x14ac:dyDescent="0.25">
      <c r="A218" s="28"/>
      <c r="B218" s="4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4.25" customHeight="1" x14ac:dyDescent="0.25">
      <c r="A219" s="28"/>
      <c r="B219" s="4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4.25" customHeight="1" x14ac:dyDescent="0.25">
      <c r="A220" s="28"/>
      <c r="B220" s="4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4.25" customHeight="1" x14ac:dyDescent="0.25">
      <c r="A221" s="28"/>
      <c r="B221" s="4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4.25" customHeight="1" x14ac:dyDescent="0.25">
      <c r="A222" s="28"/>
      <c r="B222" s="4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4.25" customHeight="1" x14ac:dyDescent="0.25">
      <c r="A223" s="28"/>
      <c r="B223" s="4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4.25" customHeight="1" x14ac:dyDescent="0.25">
      <c r="A224" s="28"/>
      <c r="B224" s="4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4.25" customHeight="1" x14ac:dyDescent="0.25">
      <c r="A225" s="28"/>
      <c r="B225" s="4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4.25" customHeight="1" x14ac:dyDescent="0.25">
      <c r="A226" s="28"/>
      <c r="B226" s="4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4.25" customHeight="1" x14ac:dyDescent="0.25">
      <c r="A227" s="28"/>
      <c r="B227" s="4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4.25" customHeight="1" x14ac:dyDescent="0.25">
      <c r="A228" s="28"/>
      <c r="B228" s="4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4.25" customHeight="1" x14ac:dyDescent="0.25">
      <c r="A229" s="28"/>
      <c r="B229" s="4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4.25" customHeight="1" x14ac:dyDescent="0.25">
      <c r="A230" s="28"/>
      <c r="B230" s="4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4.25" customHeight="1" x14ac:dyDescent="0.25">
      <c r="A231" s="28"/>
      <c r="B231" s="4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4.25" customHeight="1" x14ac:dyDescent="0.25">
      <c r="A232" s="28"/>
      <c r="B232" s="4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4.25" customHeight="1" x14ac:dyDescent="0.25">
      <c r="A233" s="28"/>
      <c r="B233" s="4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4.25" customHeight="1" x14ac:dyDescent="0.25">
      <c r="A234" s="28"/>
      <c r="B234" s="4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4.25" customHeight="1" x14ac:dyDescent="0.25">
      <c r="A235" s="28"/>
      <c r="B235" s="4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4.25" customHeight="1" x14ac:dyDescent="0.25">
      <c r="A236" s="28"/>
      <c r="B236" s="4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4.25" customHeight="1" x14ac:dyDescent="0.25">
      <c r="A237" s="28"/>
      <c r="B237" s="4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4.25" customHeight="1" x14ac:dyDescent="0.25">
      <c r="A238" s="28"/>
      <c r="B238" s="4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4.25" customHeight="1" x14ac:dyDescent="0.25">
      <c r="A239" s="28"/>
      <c r="B239" s="4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4.25" customHeight="1" x14ac:dyDescent="0.25">
      <c r="A240" s="28"/>
      <c r="B240" s="4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4.25" customHeight="1" x14ac:dyDescent="0.25">
      <c r="A241" s="28"/>
      <c r="B241" s="4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4.25" customHeight="1" x14ac:dyDescent="0.25">
      <c r="A242" s="28"/>
      <c r="B242" s="4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4.25" customHeight="1" x14ac:dyDescent="0.25">
      <c r="A243" s="28"/>
      <c r="B243" s="4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4.25" customHeight="1" x14ac:dyDescent="0.25">
      <c r="A244" s="28"/>
      <c r="B244" s="4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4.25" customHeight="1" x14ac:dyDescent="0.25">
      <c r="A245" s="28"/>
      <c r="B245" s="4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4.25" customHeight="1" x14ac:dyDescent="0.25">
      <c r="A246" s="28"/>
      <c r="B246" s="4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4.25" customHeight="1" x14ac:dyDescent="0.25">
      <c r="A247" s="28"/>
      <c r="B247" s="4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4.25" customHeight="1" x14ac:dyDescent="0.25">
      <c r="A248" s="28"/>
      <c r="B248" s="4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4.25" customHeight="1" x14ac:dyDescent="0.25">
      <c r="A249" s="28"/>
      <c r="B249" s="4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4.25" customHeight="1" x14ac:dyDescent="0.25">
      <c r="A250" s="28"/>
      <c r="B250" s="4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4.25" customHeight="1" x14ac:dyDescent="0.25">
      <c r="A251" s="28"/>
      <c r="B251" s="4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4.25" customHeight="1" x14ac:dyDescent="0.25">
      <c r="A252" s="28"/>
      <c r="B252" s="4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4.25" customHeight="1" x14ac:dyDescent="0.25">
      <c r="A253" s="28"/>
      <c r="B253" s="4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4.25" customHeight="1" x14ac:dyDescent="0.25">
      <c r="A254" s="28"/>
      <c r="B254" s="4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4.25" customHeight="1" x14ac:dyDescent="0.25">
      <c r="A255" s="28"/>
      <c r="B255" s="4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4.25" customHeight="1" x14ac:dyDescent="0.25">
      <c r="A256" s="28"/>
      <c r="B256" s="4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4.25" customHeight="1" x14ac:dyDescent="0.25">
      <c r="A257" s="28"/>
      <c r="B257" s="4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2.75" customHeight="1" x14ac:dyDescent="0.25">
      <c r="A258" s="28"/>
      <c r="B258" s="4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2.75" customHeight="1" x14ac:dyDescent="0.25">
      <c r="A259" s="28"/>
      <c r="B259" s="4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2.75" customHeight="1" x14ac:dyDescent="0.25">
      <c r="A260" s="28"/>
      <c r="B260" s="4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2.75" customHeight="1" x14ac:dyDescent="0.25">
      <c r="A261" s="28"/>
      <c r="B261" s="4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2.75" customHeight="1" x14ac:dyDescent="0.25">
      <c r="A262" s="28"/>
      <c r="B262" s="4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2.75" customHeight="1" x14ac:dyDescent="0.25">
      <c r="A263" s="28"/>
      <c r="B263" s="4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2.75" customHeight="1" x14ac:dyDescent="0.25">
      <c r="A264" s="28"/>
      <c r="B264" s="4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2.75" customHeight="1" x14ac:dyDescent="0.25">
      <c r="A265" s="28"/>
      <c r="B265" s="4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2.75" customHeight="1" x14ac:dyDescent="0.25">
      <c r="A266" s="28"/>
      <c r="B266" s="4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2.75" customHeight="1" x14ac:dyDescent="0.25">
      <c r="A267" s="28"/>
      <c r="B267" s="4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2.75" customHeight="1" x14ac:dyDescent="0.25">
      <c r="A268" s="28"/>
      <c r="B268" s="4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2.75" customHeight="1" x14ac:dyDescent="0.25">
      <c r="A269" s="28"/>
      <c r="B269" s="4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2.75" customHeight="1" x14ac:dyDescent="0.25">
      <c r="A270" s="28"/>
      <c r="B270" s="4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2.75" customHeight="1" x14ac:dyDescent="0.25">
      <c r="A271" s="28"/>
      <c r="B271" s="4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2.75" customHeight="1" x14ac:dyDescent="0.25">
      <c r="A272" s="28"/>
      <c r="B272" s="4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2.75" customHeight="1" x14ac:dyDescent="0.25">
      <c r="A273" s="28"/>
      <c r="B273" s="4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2.75" customHeight="1" x14ac:dyDescent="0.25">
      <c r="A274" s="28"/>
      <c r="B274" s="4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2.75" customHeight="1" x14ac:dyDescent="0.25">
      <c r="A275" s="28"/>
      <c r="B275" s="4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2.75" customHeight="1" x14ac:dyDescent="0.25">
      <c r="A276" s="28"/>
      <c r="B276" s="4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2.75" customHeight="1" x14ac:dyDescent="0.25">
      <c r="A277" s="28"/>
      <c r="B277" s="4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2.75" customHeight="1" x14ac:dyDescent="0.25">
      <c r="A278" s="28"/>
      <c r="B278" s="4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2.75" customHeight="1" x14ac:dyDescent="0.25">
      <c r="A279" s="28"/>
      <c r="B279" s="4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2.75" customHeight="1" x14ac:dyDescent="0.25">
      <c r="A280" s="28"/>
      <c r="B280" s="4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2.75" customHeight="1" x14ac:dyDescent="0.25">
      <c r="A281" s="28"/>
      <c r="B281" s="4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2.75" customHeight="1" x14ac:dyDescent="0.25">
      <c r="A282" s="28"/>
      <c r="B282" s="4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2.75" customHeight="1" x14ac:dyDescent="0.25">
      <c r="A283" s="28"/>
      <c r="B283" s="4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2.75" customHeight="1" x14ac:dyDescent="0.25">
      <c r="A284" s="28"/>
      <c r="B284" s="4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2.75" customHeight="1" x14ac:dyDescent="0.25">
      <c r="A285" s="28"/>
      <c r="B285" s="4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2.75" customHeight="1" x14ac:dyDescent="0.25">
      <c r="A286" s="28"/>
      <c r="B286" s="4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2.75" customHeight="1" x14ac:dyDescent="0.25">
      <c r="A287" s="28"/>
      <c r="B287" s="4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2.75" customHeight="1" x14ac:dyDescent="0.25">
      <c r="A288" s="28"/>
      <c r="B288" s="4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2.75" customHeight="1" x14ac:dyDescent="0.25">
      <c r="A289" s="28"/>
      <c r="B289" s="4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2.75" customHeight="1" x14ac:dyDescent="0.25">
      <c r="A290" s="28"/>
      <c r="B290" s="4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2.75" customHeight="1" x14ac:dyDescent="0.25">
      <c r="A291" s="28"/>
      <c r="B291" s="4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2.75" customHeight="1" x14ac:dyDescent="0.25">
      <c r="A292" s="28"/>
      <c r="B292" s="4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2.75" customHeight="1" x14ac:dyDescent="0.25">
      <c r="A293" s="28"/>
      <c r="B293" s="4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2.75" customHeight="1" x14ac:dyDescent="0.25">
      <c r="A294" s="28"/>
      <c r="B294" s="4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2.75" customHeight="1" x14ac:dyDescent="0.25">
      <c r="A295" s="28"/>
      <c r="B295" s="4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2.75" customHeight="1" x14ac:dyDescent="0.25">
      <c r="A296" s="28"/>
      <c r="B296" s="4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2.75" customHeight="1" x14ac:dyDescent="0.25">
      <c r="A297" s="28"/>
      <c r="B297" s="4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2.75" customHeight="1" x14ac:dyDescent="0.25">
      <c r="A298" s="28"/>
      <c r="B298" s="4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2.75" customHeight="1" x14ac:dyDescent="0.25">
      <c r="A299" s="28"/>
      <c r="B299" s="4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2.75" customHeight="1" x14ac:dyDescent="0.25">
      <c r="A300" s="28"/>
      <c r="B300" s="4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2.75" customHeight="1" x14ac:dyDescent="0.25">
      <c r="A301" s="28"/>
      <c r="B301" s="4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2.75" customHeight="1" x14ac:dyDescent="0.25">
      <c r="A302" s="28"/>
      <c r="B302" s="4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2.75" customHeight="1" x14ac:dyDescent="0.25">
      <c r="A303" s="28"/>
      <c r="B303" s="4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2.75" customHeight="1" x14ac:dyDescent="0.25">
      <c r="A304" s="28"/>
      <c r="B304" s="4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2.75" customHeight="1" x14ac:dyDescent="0.25">
      <c r="A305" s="28"/>
      <c r="B305" s="4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2.75" customHeight="1" x14ac:dyDescent="0.25">
      <c r="A306" s="28"/>
      <c r="B306" s="4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2.75" customHeight="1" x14ac:dyDescent="0.25">
      <c r="A307" s="28"/>
      <c r="B307" s="4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2.75" customHeight="1" x14ac:dyDescent="0.25">
      <c r="A308" s="28"/>
      <c r="B308" s="4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2.75" customHeight="1" x14ac:dyDescent="0.25">
      <c r="A309" s="28"/>
      <c r="B309" s="4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2.75" customHeight="1" x14ac:dyDescent="0.25">
      <c r="A310" s="28"/>
      <c r="B310" s="4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2.75" customHeight="1" x14ac:dyDescent="0.25">
      <c r="A311" s="28"/>
      <c r="B311" s="4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2.75" customHeight="1" x14ac:dyDescent="0.25">
      <c r="A312" s="28"/>
      <c r="B312" s="4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2.75" customHeight="1" x14ac:dyDescent="0.25">
      <c r="A313" s="28"/>
      <c r="B313" s="4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2.75" customHeight="1" x14ac:dyDescent="0.25">
      <c r="A314" s="28"/>
      <c r="B314" s="4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2.75" customHeight="1" x14ac:dyDescent="0.25">
      <c r="A315" s="28"/>
      <c r="B315" s="4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2.75" customHeight="1" x14ac:dyDescent="0.25">
      <c r="A316" s="28"/>
      <c r="B316" s="4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2.75" customHeight="1" x14ac:dyDescent="0.25">
      <c r="A317" s="28"/>
      <c r="B317" s="4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2.75" customHeight="1" x14ac:dyDescent="0.25">
      <c r="A318" s="28"/>
      <c r="B318" s="4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2.75" customHeight="1" x14ac:dyDescent="0.25">
      <c r="A319" s="28"/>
      <c r="B319" s="4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2.75" customHeight="1" x14ac:dyDescent="0.25">
      <c r="A320" s="28"/>
      <c r="B320" s="4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2.75" customHeight="1" x14ac:dyDescent="0.25">
      <c r="A321" s="28"/>
      <c r="B321" s="4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2.75" customHeight="1" x14ac:dyDescent="0.25">
      <c r="A322" s="28"/>
      <c r="B322" s="4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2.75" customHeight="1" x14ac:dyDescent="0.25">
      <c r="A323" s="28"/>
      <c r="B323" s="4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2.75" customHeight="1" x14ac:dyDescent="0.25">
      <c r="A324" s="28"/>
      <c r="B324" s="4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2.75" customHeight="1" x14ac:dyDescent="0.25">
      <c r="A325" s="28"/>
      <c r="B325" s="4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2.75" customHeight="1" x14ac:dyDescent="0.25">
      <c r="A326" s="28"/>
      <c r="B326" s="4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2.75" customHeight="1" x14ac:dyDescent="0.25">
      <c r="A327" s="28"/>
      <c r="B327" s="4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2.75" customHeight="1" x14ac:dyDescent="0.25">
      <c r="A328" s="28"/>
      <c r="B328" s="4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2.75" customHeight="1" x14ac:dyDescent="0.25">
      <c r="A329" s="28"/>
      <c r="B329" s="4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2.75" customHeight="1" x14ac:dyDescent="0.25">
      <c r="A330" s="28"/>
      <c r="B330" s="4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2.75" customHeight="1" x14ac:dyDescent="0.25">
      <c r="A331" s="28"/>
      <c r="B331" s="4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2.75" customHeight="1" x14ac:dyDescent="0.25">
      <c r="A332" s="28"/>
      <c r="B332" s="4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2.75" customHeight="1" x14ac:dyDescent="0.25">
      <c r="A333" s="28"/>
      <c r="B333" s="4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2.75" customHeight="1" x14ac:dyDescent="0.25">
      <c r="A334" s="28"/>
      <c r="B334" s="4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2.75" customHeight="1" x14ac:dyDescent="0.25">
      <c r="A335" s="28"/>
      <c r="B335" s="4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2.75" customHeight="1" x14ac:dyDescent="0.25">
      <c r="A336" s="28"/>
      <c r="B336" s="4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2.75" customHeight="1" x14ac:dyDescent="0.25">
      <c r="A337" s="28"/>
      <c r="B337" s="4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2.75" customHeight="1" x14ac:dyDescent="0.25">
      <c r="A338" s="28"/>
      <c r="B338" s="4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2.75" customHeight="1" x14ac:dyDescent="0.25">
      <c r="A339" s="28"/>
      <c r="B339" s="4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2.75" customHeight="1" x14ac:dyDescent="0.25">
      <c r="A340" s="28"/>
      <c r="B340" s="4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2.75" customHeight="1" x14ac:dyDescent="0.25">
      <c r="A341" s="28"/>
      <c r="B341" s="4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2.75" customHeight="1" x14ac:dyDescent="0.25">
      <c r="A342" s="28"/>
      <c r="B342" s="4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2.75" customHeight="1" x14ac:dyDescent="0.25">
      <c r="A343" s="28"/>
      <c r="B343" s="4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2.75" customHeight="1" x14ac:dyDescent="0.25">
      <c r="A344" s="28"/>
      <c r="B344" s="4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2.75" customHeight="1" x14ac:dyDescent="0.25">
      <c r="A345" s="28"/>
      <c r="B345" s="4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2.75" customHeight="1" x14ac:dyDescent="0.25">
      <c r="A346" s="28"/>
      <c r="B346" s="4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2.75" customHeight="1" x14ac:dyDescent="0.25">
      <c r="A347" s="28"/>
      <c r="B347" s="4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2.75" customHeight="1" x14ac:dyDescent="0.25">
      <c r="A348" s="28"/>
      <c r="B348" s="4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2.75" customHeight="1" x14ac:dyDescent="0.25">
      <c r="A349" s="28"/>
      <c r="B349" s="4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2.75" customHeight="1" x14ac:dyDescent="0.25">
      <c r="A350" s="28"/>
      <c r="B350" s="4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2.75" customHeight="1" x14ac:dyDescent="0.25">
      <c r="A351" s="28"/>
      <c r="B351" s="4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2.75" customHeight="1" x14ac:dyDescent="0.25">
      <c r="A352" s="28"/>
      <c r="B352" s="4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2.75" customHeight="1" x14ac:dyDescent="0.25">
      <c r="A353" s="28"/>
      <c r="B353" s="4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2.75" customHeight="1" x14ac:dyDescent="0.25">
      <c r="A354" s="28"/>
      <c r="B354" s="4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2.75" customHeight="1" x14ac:dyDescent="0.25">
      <c r="A355" s="28"/>
      <c r="B355" s="4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2.75" customHeight="1" x14ac:dyDescent="0.25">
      <c r="A356" s="28"/>
      <c r="B356" s="4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2.75" customHeight="1" x14ac:dyDescent="0.25">
      <c r="A357" s="28"/>
      <c r="B357" s="4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2.75" customHeight="1" x14ac:dyDescent="0.25">
      <c r="A358" s="28"/>
      <c r="B358" s="4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2.75" customHeight="1" x14ac:dyDescent="0.25">
      <c r="A359" s="28"/>
      <c r="B359" s="4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2.75" customHeight="1" x14ac:dyDescent="0.25">
      <c r="A360" s="28"/>
      <c r="B360" s="4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2.75" customHeight="1" x14ac:dyDescent="0.25">
      <c r="A361" s="28"/>
      <c r="B361" s="4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2.75" customHeight="1" x14ac:dyDescent="0.25">
      <c r="A362" s="28"/>
      <c r="B362" s="4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2.75" customHeight="1" x14ac:dyDescent="0.25">
      <c r="A363" s="28"/>
      <c r="B363" s="4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2.75" customHeight="1" x14ac:dyDescent="0.25">
      <c r="A364" s="28"/>
      <c r="B364" s="4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2.75" customHeight="1" x14ac:dyDescent="0.25">
      <c r="A365" s="28"/>
      <c r="B365" s="4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2.75" customHeight="1" x14ac:dyDescent="0.25">
      <c r="A366" s="28"/>
      <c r="B366" s="4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2.75" customHeight="1" x14ac:dyDescent="0.25">
      <c r="A367" s="28"/>
      <c r="B367" s="4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2.75" customHeight="1" x14ac:dyDescent="0.25">
      <c r="A368" s="28"/>
      <c r="B368" s="4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2.75" customHeight="1" x14ac:dyDescent="0.25">
      <c r="A369" s="28"/>
      <c r="B369" s="4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2.75" customHeight="1" x14ac:dyDescent="0.25">
      <c r="A370" s="28"/>
      <c r="B370" s="4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2.75" customHeight="1" x14ac:dyDescent="0.25">
      <c r="A371" s="28"/>
      <c r="B371" s="4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2.75" customHeight="1" x14ac:dyDescent="0.25">
      <c r="A372" s="28"/>
      <c r="B372" s="4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2.75" customHeight="1" x14ac:dyDescent="0.25">
      <c r="A373" s="28"/>
      <c r="B373" s="4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2.75" customHeight="1" x14ac:dyDescent="0.25">
      <c r="A374" s="28"/>
      <c r="B374" s="4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2.75" customHeight="1" x14ac:dyDescent="0.25">
      <c r="A375" s="28"/>
      <c r="B375" s="4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2.75" customHeight="1" x14ac:dyDescent="0.25">
      <c r="A376" s="28"/>
      <c r="B376" s="4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2.75" customHeight="1" x14ac:dyDescent="0.25">
      <c r="A377" s="28"/>
      <c r="B377" s="4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2.75" customHeight="1" x14ac:dyDescent="0.25">
      <c r="A378" s="28"/>
      <c r="B378" s="4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2.75" customHeight="1" x14ac:dyDescent="0.25">
      <c r="A379" s="28"/>
      <c r="B379" s="4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2.75" customHeight="1" x14ac:dyDescent="0.25">
      <c r="A380" s="28"/>
      <c r="B380" s="4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2.75" customHeight="1" x14ac:dyDescent="0.25">
      <c r="A381" s="28"/>
      <c r="B381" s="4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2.75" customHeight="1" x14ac:dyDescent="0.25">
      <c r="A382" s="28"/>
      <c r="B382" s="4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2.75" customHeight="1" x14ac:dyDescent="0.25">
      <c r="A383" s="28"/>
      <c r="B383" s="4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2.75" customHeight="1" x14ac:dyDescent="0.25">
      <c r="A384" s="28"/>
      <c r="B384" s="4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2.75" customHeight="1" x14ac:dyDescent="0.25">
      <c r="A385" s="28"/>
      <c r="B385" s="4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2.75" customHeight="1" x14ac:dyDescent="0.25">
      <c r="A386" s="28"/>
      <c r="B386" s="4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2.75" customHeight="1" x14ac:dyDescent="0.25">
      <c r="A387" s="28"/>
      <c r="B387" s="4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2.75" customHeight="1" x14ac:dyDescent="0.25">
      <c r="A388" s="28"/>
      <c r="B388" s="4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2.75" customHeight="1" x14ac:dyDescent="0.25">
      <c r="A389" s="28"/>
      <c r="B389" s="4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2.75" customHeight="1" x14ac:dyDescent="0.25">
      <c r="A390" s="28"/>
      <c r="B390" s="4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2.75" customHeight="1" x14ac:dyDescent="0.25">
      <c r="A391" s="28"/>
      <c r="B391" s="4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2.75" customHeight="1" x14ac:dyDescent="0.25">
      <c r="A392" s="28"/>
      <c r="B392" s="4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2.75" customHeight="1" x14ac:dyDescent="0.25">
      <c r="A393" s="28"/>
      <c r="B393" s="4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2.75" customHeight="1" x14ac:dyDescent="0.25">
      <c r="A394" s="28"/>
      <c r="B394" s="4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2.75" customHeight="1" x14ac:dyDescent="0.25">
      <c r="A395" s="28"/>
      <c r="B395" s="4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2.75" customHeight="1" x14ac:dyDescent="0.25">
      <c r="A396" s="28"/>
      <c r="B396" s="4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2.75" customHeight="1" x14ac:dyDescent="0.25">
      <c r="A397" s="28"/>
      <c r="B397" s="4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2.75" customHeight="1" x14ac:dyDescent="0.25">
      <c r="A398" s="28"/>
      <c r="B398" s="4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2.75" customHeight="1" x14ac:dyDescent="0.25">
      <c r="A399" s="28"/>
      <c r="B399" s="4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2.75" customHeight="1" x14ac:dyDescent="0.25">
      <c r="A400" s="28"/>
      <c r="B400" s="4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2.75" customHeight="1" x14ac:dyDescent="0.25">
      <c r="A401" s="28"/>
      <c r="B401" s="4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2.75" customHeight="1" x14ac:dyDescent="0.25">
      <c r="A402" s="28"/>
      <c r="B402" s="4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2.75" customHeight="1" x14ac:dyDescent="0.25">
      <c r="A403" s="28"/>
      <c r="B403" s="4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2.75" customHeight="1" x14ac:dyDescent="0.25">
      <c r="A404" s="28"/>
      <c r="B404" s="4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2.75" customHeight="1" x14ac:dyDescent="0.25">
      <c r="A405" s="28"/>
      <c r="B405" s="4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2.75" customHeight="1" x14ac:dyDescent="0.25">
      <c r="A406" s="28"/>
      <c r="B406" s="4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2.75" customHeight="1" x14ac:dyDescent="0.25">
      <c r="A407" s="28"/>
      <c r="B407" s="4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2.75" customHeight="1" x14ac:dyDescent="0.25">
      <c r="A408" s="28"/>
      <c r="B408" s="4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2.75" customHeight="1" x14ac:dyDescent="0.25">
      <c r="A409" s="28"/>
      <c r="B409" s="4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2.75" customHeight="1" x14ac:dyDescent="0.25">
      <c r="A410" s="28"/>
      <c r="B410" s="4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2.75" customHeight="1" x14ac:dyDescent="0.25">
      <c r="A411" s="28"/>
      <c r="B411" s="4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2.75" customHeight="1" x14ac:dyDescent="0.25">
      <c r="A412" s="28"/>
      <c r="B412" s="4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2.75" customHeight="1" x14ac:dyDescent="0.25">
      <c r="A413" s="28"/>
      <c r="B413" s="4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2.75" customHeight="1" x14ac:dyDescent="0.25">
      <c r="A414" s="28"/>
      <c r="B414" s="4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2.75" customHeight="1" x14ac:dyDescent="0.25">
      <c r="A415" s="28"/>
      <c r="B415" s="4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2.75" customHeight="1" x14ac:dyDescent="0.25">
      <c r="A416" s="28"/>
      <c r="B416" s="4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12.75" customHeight="1" x14ac:dyDescent="0.25">
      <c r="A417" s="28"/>
      <c r="B417" s="4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12.75" customHeight="1" x14ac:dyDescent="0.25">
      <c r="A418" s="28"/>
      <c r="B418" s="4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12.75" customHeight="1" x14ac:dyDescent="0.25">
      <c r="A419" s="28"/>
      <c r="B419" s="4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12.75" customHeight="1" x14ac:dyDescent="0.25">
      <c r="A420" s="28"/>
      <c r="B420" s="4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12.75" customHeight="1" x14ac:dyDescent="0.25">
      <c r="A421" s="28"/>
      <c r="B421" s="4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12.75" customHeight="1" x14ac:dyDescent="0.25">
      <c r="A422" s="28"/>
      <c r="B422" s="4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12.75" customHeight="1" x14ac:dyDescent="0.25">
      <c r="A423" s="28"/>
      <c r="B423" s="4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12.75" customHeight="1" x14ac:dyDescent="0.25">
      <c r="A424" s="28"/>
      <c r="B424" s="4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12.75" customHeight="1" x14ac:dyDescent="0.25">
      <c r="A425" s="28"/>
      <c r="B425" s="4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12.75" customHeight="1" x14ac:dyDescent="0.25">
      <c r="A426" s="28"/>
      <c r="B426" s="4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12.75" customHeight="1" x14ac:dyDescent="0.25">
      <c r="A427" s="28"/>
      <c r="B427" s="4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12.75" customHeight="1" x14ac:dyDescent="0.25">
      <c r="A428" s="28"/>
      <c r="B428" s="4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12.75" customHeight="1" x14ac:dyDescent="0.25">
      <c r="A429" s="28"/>
      <c r="B429" s="4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12.75" customHeight="1" x14ac:dyDescent="0.25">
      <c r="A430" s="28"/>
      <c r="B430" s="4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12.75" customHeight="1" x14ac:dyDescent="0.25">
      <c r="A431" s="28"/>
      <c r="B431" s="4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12.75" customHeight="1" x14ac:dyDescent="0.25">
      <c r="A432" s="28"/>
      <c r="B432" s="4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12.75" customHeight="1" x14ac:dyDescent="0.25">
      <c r="A433" s="28"/>
      <c r="B433" s="4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12.75" customHeight="1" x14ac:dyDescent="0.25">
      <c r="A434" s="28"/>
      <c r="B434" s="4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12.75" customHeight="1" x14ac:dyDescent="0.25">
      <c r="A435" s="28"/>
      <c r="B435" s="4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12.75" customHeight="1" x14ac:dyDescent="0.25">
      <c r="A436" s="28"/>
      <c r="B436" s="4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12.75" customHeight="1" x14ac:dyDescent="0.25">
      <c r="A437" s="28"/>
      <c r="B437" s="4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12.75" customHeight="1" x14ac:dyDescent="0.25">
      <c r="A438" s="28"/>
      <c r="B438" s="4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12.75" customHeight="1" x14ac:dyDescent="0.25">
      <c r="A439" s="28"/>
      <c r="B439" s="4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12.75" customHeight="1" x14ac:dyDescent="0.25">
      <c r="A440" s="28"/>
      <c r="B440" s="4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12.75" customHeight="1" x14ac:dyDescent="0.25">
      <c r="A441" s="28"/>
      <c r="B441" s="4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12.75" customHeight="1" x14ac:dyDescent="0.25">
      <c r="A442" s="28"/>
      <c r="B442" s="4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12.75" customHeight="1" x14ac:dyDescent="0.25">
      <c r="A443" s="28"/>
      <c r="B443" s="4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12.75" customHeight="1" x14ac:dyDescent="0.25">
      <c r="A444" s="28"/>
      <c r="B444" s="4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12.75" customHeight="1" x14ac:dyDescent="0.25">
      <c r="A445" s="28"/>
      <c r="B445" s="4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12.75" customHeight="1" x14ac:dyDescent="0.25">
      <c r="A446" s="28"/>
      <c r="B446" s="4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12.75" customHeight="1" x14ac:dyDescent="0.25">
      <c r="A447" s="28"/>
      <c r="B447" s="4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12.75" customHeight="1" x14ac:dyDescent="0.25">
      <c r="A448" s="28"/>
      <c r="B448" s="4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12.75" customHeight="1" x14ac:dyDescent="0.25">
      <c r="A449" s="28"/>
      <c r="B449" s="4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12.75" customHeight="1" x14ac:dyDescent="0.25">
      <c r="A450" s="28"/>
      <c r="B450" s="4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12.75" customHeight="1" x14ac:dyDescent="0.25">
      <c r="A451" s="28"/>
      <c r="B451" s="4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12.75" customHeight="1" x14ac:dyDescent="0.25">
      <c r="A452" s="28"/>
      <c r="B452" s="4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12.75" customHeight="1" x14ac:dyDescent="0.25">
      <c r="A453" s="28"/>
      <c r="B453" s="4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12.75" customHeight="1" x14ac:dyDescent="0.25">
      <c r="A454" s="28"/>
      <c r="B454" s="4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12.75" customHeight="1" x14ac:dyDescent="0.25">
      <c r="A455" s="28"/>
      <c r="B455" s="4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12.75" customHeight="1" x14ac:dyDescent="0.25">
      <c r="A456" s="28"/>
      <c r="B456" s="4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12.75" customHeight="1" x14ac:dyDescent="0.25">
      <c r="A457" s="28"/>
      <c r="B457" s="4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12.75" customHeight="1" x14ac:dyDescent="0.25">
      <c r="A458" s="28"/>
      <c r="B458" s="4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12.75" customHeight="1" x14ac:dyDescent="0.25">
      <c r="A459" s="28"/>
      <c r="B459" s="4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12.75" customHeight="1" x14ac:dyDescent="0.25">
      <c r="A460" s="28"/>
      <c r="B460" s="4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12.75" customHeight="1" x14ac:dyDescent="0.25">
      <c r="A461" s="28"/>
      <c r="B461" s="4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12.75" customHeight="1" x14ac:dyDescent="0.25">
      <c r="A462" s="28"/>
      <c r="B462" s="4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12.75" customHeight="1" x14ac:dyDescent="0.25">
      <c r="A463" s="28"/>
      <c r="B463" s="4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12.75" customHeight="1" x14ac:dyDescent="0.25">
      <c r="A464" s="28"/>
      <c r="B464" s="4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12.75" customHeight="1" x14ac:dyDescent="0.25">
      <c r="A465" s="28"/>
      <c r="B465" s="4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12.75" customHeight="1" x14ac:dyDescent="0.25">
      <c r="A466" s="28"/>
      <c r="B466" s="4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12.75" customHeight="1" x14ac:dyDescent="0.25">
      <c r="A467" s="28"/>
      <c r="B467" s="4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12.75" customHeight="1" x14ac:dyDescent="0.25">
      <c r="A468" s="28"/>
      <c r="B468" s="4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12.75" customHeight="1" x14ac:dyDescent="0.25">
      <c r="A469" s="28"/>
      <c r="B469" s="4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12.75" customHeight="1" x14ac:dyDescent="0.25">
      <c r="A470" s="28"/>
      <c r="B470" s="4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12.75" customHeight="1" x14ac:dyDescent="0.25">
      <c r="A471" s="28"/>
      <c r="B471" s="4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12.75" customHeight="1" x14ac:dyDescent="0.25">
      <c r="A472" s="28"/>
      <c r="B472" s="4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12.75" customHeight="1" x14ac:dyDescent="0.25">
      <c r="A473" s="28"/>
      <c r="B473" s="4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12.75" customHeight="1" x14ac:dyDescent="0.25">
      <c r="A474" s="28"/>
      <c r="B474" s="4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12.75" customHeight="1" x14ac:dyDescent="0.25">
      <c r="A475" s="28"/>
      <c r="B475" s="4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12.75" customHeight="1" x14ac:dyDescent="0.25">
      <c r="A476" s="28"/>
      <c r="B476" s="4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12.75" customHeight="1" x14ac:dyDescent="0.25">
      <c r="A477" s="28"/>
      <c r="B477" s="4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12.75" customHeight="1" x14ac:dyDescent="0.25">
      <c r="A478" s="28"/>
      <c r="B478" s="4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12.75" customHeight="1" x14ac:dyDescent="0.25">
      <c r="A479" s="28"/>
      <c r="B479" s="4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12.75" customHeight="1" x14ac:dyDescent="0.25">
      <c r="A480" s="28"/>
      <c r="B480" s="4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12.75" customHeight="1" x14ac:dyDescent="0.25">
      <c r="A481" s="28"/>
      <c r="B481" s="4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12.75" customHeight="1" x14ac:dyDescent="0.25">
      <c r="A482" s="28"/>
      <c r="B482" s="4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2.75" customHeight="1" x14ac:dyDescent="0.25">
      <c r="A483" s="28"/>
      <c r="B483" s="4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12.75" customHeight="1" x14ac:dyDescent="0.25">
      <c r="A484" s="28"/>
      <c r="B484" s="4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12.75" customHeight="1" x14ac:dyDescent="0.25">
      <c r="A485" s="28"/>
      <c r="B485" s="4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12.75" customHeight="1" x14ac:dyDescent="0.25">
      <c r="A486" s="28"/>
      <c r="B486" s="4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12.75" customHeight="1" x14ac:dyDescent="0.25">
      <c r="A487" s="28"/>
      <c r="B487" s="4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12.75" customHeight="1" x14ac:dyDescent="0.25">
      <c r="A488" s="28"/>
      <c r="B488" s="4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12.75" customHeight="1" x14ac:dyDescent="0.25">
      <c r="A489" s="28"/>
      <c r="B489" s="4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12.75" customHeight="1" x14ac:dyDescent="0.25">
      <c r="A490" s="28"/>
      <c r="B490" s="4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12.75" customHeight="1" x14ac:dyDescent="0.25">
      <c r="A491" s="28"/>
      <c r="B491" s="4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12.75" customHeight="1" x14ac:dyDescent="0.25">
      <c r="A492" s="28"/>
      <c r="B492" s="4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12.75" customHeight="1" x14ac:dyDescent="0.25">
      <c r="A493" s="28"/>
      <c r="B493" s="4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12.75" customHeight="1" x14ac:dyDescent="0.25">
      <c r="A494" s="28"/>
      <c r="B494" s="4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12.75" customHeight="1" x14ac:dyDescent="0.25">
      <c r="A495" s="28"/>
      <c r="B495" s="4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12.75" customHeight="1" x14ac:dyDescent="0.25">
      <c r="A496" s="28"/>
      <c r="B496" s="4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12.75" customHeight="1" x14ac:dyDescent="0.25">
      <c r="A497" s="28"/>
      <c r="B497" s="4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12.75" customHeight="1" x14ac:dyDescent="0.25">
      <c r="A498" s="28"/>
      <c r="B498" s="4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12.75" customHeight="1" x14ac:dyDescent="0.25">
      <c r="A499" s="28"/>
      <c r="B499" s="4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12.75" customHeight="1" x14ac:dyDescent="0.25">
      <c r="A500" s="28"/>
      <c r="B500" s="4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12.75" customHeight="1" x14ac:dyDescent="0.25">
      <c r="A501" s="28"/>
      <c r="B501" s="4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12.75" customHeight="1" x14ac:dyDescent="0.25">
      <c r="A502" s="28"/>
      <c r="B502" s="4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12.75" customHeight="1" x14ac:dyDescent="0.25">
      <c r="A503" s="28"/>
      <c r="B503" s="4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12.75" customHeight="1" x14ac:dyDescent="0.25">
      <c r="A504" s="28"/>
      <c r="B504" s="4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12.75" customHeight="1" x14ac:dyDescent="0.25">
      <c r="A505" s="28"/>
      <c r="B505" s="4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12.75" customHeight="1" x14ac:dyDescent="0.25">
      <c r="A506" s="28"/>
      <c r="B506" s="4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12.75" customHeight="1" x14ac:dyDescent="0.25">
      <c r="A507" s="28"/>
      <c r="B507" s="4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12.75" customHeight="1" x14ac:dyDescent="0.25">
      <c r="A508" s="28"/>
      <c r="B508" s="4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12.75" customHeight="1" x14ac:dyDescent="0.25">
      <c r="A509" s="28"/>
      <c r="B509" s="4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12.75" customHeight="1" x14ac:dyDescent="0.25">
      <c r="A510" s="28"/>
      <c r="B510" s="4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12.75" customHeight="1" x14ac:dyDescent="0.25">
      <c r="A511" s="28"/>
      <c r="B511" s="4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12.75" customHeight="1" x14ac:dyDescent="0.25">
      <c r="A512" s="28"/>
      <c r="B512" s="4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12.75" customHeight="1" x14ac:dyDescent="0.25">
      <c r="A513" s="28"/>
      <c r="B513" s="4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12.75" customHeight="1" x14ac:dyDescent="0.25">
      <c r="A514" s="28"/>
      <c r="B514" s="4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12.75" customHeight="1" x14ac:dyDescent="0.25">
      <c r="A515" s="28"/>
      <c r="B515" s="4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12.75" customHeight="1" x14ac:dyDescent="0.25">
      <c r="A516" s="28"/>
      <c r="B516" s="4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12.75" customHeight="1" x14ac:dyDescent="0.25">
      <c r="A517" s="28"/>
      <c r="B517" s="4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12.75" customHeight="1" x14ac:dyDescent="0.25">
      <c r="A518" s="28"/>
      <c r="B518" s="4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12.75" customHeight="1" x14ac:dyDescent="0.25">
      <c r="A519" s="28"/>
      <c r="B519" s="4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12.75" customHeight="1" x14ac:dyDescent="0.25">
      <c r="A520" s="28"/>
      <c r="B520" s="4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12.75" customHeight="1" x14ac:dyDescent="0.25">
      <c r="A521" s="28"/>
      <c r="B521" s="4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12.75" customHeight="1" x14ac:dyDescent="0.25">
      <c r="A522" s="28"/>
      <c r="B522" s="4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12.75" customHeight="1" x14ac:dyDescent="0.25">
      <c r="A523" s="28"/>
      <c r="B523" s="4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12.75" customHeight="1" x14ac:dyDescent="0.25">
      <c r="A524" s="28"/>
      <c r="B524" s="4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12.75" customHeight="1" x14ac:dyDescent="0.25">
      <c r="A525" s="28"/>
      <c r="B525" s="4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12.75" customHeight="1" x14ac:dyDescent="0.25">
      <c r="A526" s="28"/>
      <c r="B526" s="4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12.75" customHeight="1" x14ac:dyDescent="0.25">
      <c r="A527" s="28"/>
      <c r="B527" s="4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12.75" customHeight="1" x14ac:dyDescent="0.25">
      <c r="A528" s="28"/>
      <c r="B528" s="4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12.75" customHeight="1" x14ac:dyDescent="0.25">
      <c r="A529" s="28"/>
      <c r="B529" s="4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12.75" customHeight="1" x14ac:dyDescent="0.25">
      <c r="A530" s="28"/>
      <c r="B530" s="4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12.75" customHeight="1" x14ac:dyDescent="0.25">
      <c r="A531" s="28"/>
      <c r="B531" s="4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12.75" customHeight="1" x14ac:dyDescent="0.25">
      <c r="A532" s="28"/>
      <c r="B532" s="4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12.75" customHeight="1" x14ac:dyDescent="0.25">
      <c r="A533" s="28"/>
      <c r="B533" s="4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12.75" customHeight="1" x14ac:dyDescent="0.25">
      <c r="A534" s="28"/>
      <c r="B534" s="4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12.75" customHeight="1" x14ac:dyDescent="0.25">
      <c r="A535" s="28"/>
      <c r="B535" s="4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12.75" customHeight="1" x14ac:dyDescent="0.25">
      <c r="A536" s="28"/>
      <c r="B536" s="4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12.75" customHeight="1" x14ac:dyDescent="0.25">
      <c r="A537" s="28"/>
      <c r="B537" s="4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12.75" customHeight="1" x14ac:dyDescent="0.25">
      <c r="A538" s="28"/>
      <c r="B538" s="4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12.75" customHeight="1" x14ac:dyDescent="0.25">
      <c r="A539" s="28"/>
      <c r="B539" s="4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12.75" customHeight="1" x14ac:dyDescent="0.25">
      <c r="A540" s="28"/>
      <c r="B540" s="4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12.75" customHeight="1" x14ac:dyDescent="0.25">
      <c r="A541" s="28"/>
      <c r="B541" s="4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12.75" customHeight="1" x14ac:dyDescent="0.25">
      <c r="A542" s="28"/>
      <c r="B542" s="4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12.75" customHeight="1" x14ac:dyDescent="0.25">
      <c r="A543" s="28"/>
      <c r="B543" s="4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12.75" customHeight="1" x14ac:dyDescent="0.25">
      <c r="A544" s="28"/>
      <c r="B544" s="4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12.75" customHeight="1" x14ac:dyDescent="0.25">
      <c r="A545" s="28"/>
      <c r="B545" s="4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12.75" customHeight="1" x14ac:dyDescent="0.25">
      <c r="A546" s="28"/>
      <c r="B546" s="4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12.75" customHeight="1" x14ac:dyDescent="0.25">
      <c r="A547" s="28"/>
      <c r="B547" s="4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12.75" customHeight="1" x14ac:dyDescent="0.25">
      <c r="A548" s="28"/>
      <c r="B548" s="4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12.75" customHeight="1" x14ac:dyDescent="0.25">
      <c r="A549" s="28"/>
      <c r="B549" s="4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12.75" customHeight="1" x14ac:dyDescent="0.25">
      <c r="A550" s="28"/>
      <c r="B550" s="4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12.75" customHeight="1" x14ac:dyDescent="0.25">
      <c r="A551" s="28"/>
      <c r="B551" s="4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12.75" customHeight="1" x14ac:dyDescent="0.25">
      <c r="A552" s="28"/>
      <c r="B552" s="4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12.75" customHeight="1" x14ac:dyDescent="0.25">
      <c r="A553" s="28"/>
      <c r="B553" s="4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12.75" customHeight="1" x14ac:dyDescent="0.25">
      <c r="A554" s="28"/>
      <c r="B554" s="4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12.75" customHeight="1" x14ac:dyDescent="0.25">
      <c r="A555" s="28"/>
      <c r="B555" s="4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12.75" customHeight="1" x14ac:dyDescent="0.25">
      <c r="A556" s="28"/>
      <c r="B556" s="4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12.75" customHeight="1" x14ac:dyDescent="0.25">
      <c r="A557" s="28"/>
      <c r="B557" s="4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12.75" customHeight="1" x14ac:dyDescent="0.25">
      <c r="A558" s="28"/>
      <c r="B558" s="4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12.75" customHeight="1" x14ac:dyDescent="0.25">
      <c r="A559" s="28"/>
      <c r="B559" s="4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12.75" customHeight="1" x14ac:dyDescent="0.25">
      <c r="A560" s="28"/>
      <c r="B560" s="4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12.75" customHeight="1" x14ac:dyDescent="0.25">
      <c r="A561" s="28"/>
      <c r="B561" s="4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12.75" customHeight="1" x14ac:dyDescent="0.25">
      <c r="A562" s="28"/>
      <c r="B562" s="4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12.75" customHeight="1" x14ac:dyDescent="0.25">
      <c r="A563" s="28"/>
      <c r="B563" s="4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12.75" customHeight="1" x14ac:dyDescent="0.25">
      <c r="A564" s="28"/>
      <c r="B564" s="4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12.75" customHeight="1" x14ac:dyDescent="0.25">
      <c r="A565" s="28"/>
      <c r="B565" s="4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12.75" customHeight="1" x14ac:dyDescent="0.25">
      <c r="A566" s="28"/>
      <c r="B566" s="4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12.75" customHeight="1" x14ac:dyDescent="0.25">
      <c r="A567" s="28"/>
      <c r="B567" s="4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12.75" customHeight="1" x14ac:dyDescent="0.25">
      <c r="A568" s="28"/>
      <c r="B568" s="4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12.75" customHeight="1" x14ac:dyDescent="0.25">
      <c r="A569" s="28"/>
      <c r="B569" s="4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12.75" customHeight="1" x14ac:dyDescent="0.25">
      <c r="A570" s="28"/>
      <c r="B570" s="4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12.75" customHeight="1" x14ac:dyDescent="0.25">
      <c r="A571" s="28"/>
      <c r="B571" s="4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12.75" customHeight="1" x14ac:dyDescent="0.25">
      <c r="A572" s="28"/>
      <c r="B572" s="4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12.75" customHeight="1" x14ac:dyDescent="0.25">
      <c r="A573" s="28"/>
      <c r="B573" s="4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12.75" customHeight="1" x14ac:dyDescent="0.25">
      <c r="A574" s="28"/>
      <c r="B574" s="4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12.75" customHeight="1" x14ac:dyDescent="0.25">
      <c r="A575" s="28"/>
      <c r="B575" s="4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12.75" customHeight="1" x14ac:dyDescent="0.25">
      <c r="A576" s="28"/>
      <c r="B576" s="4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12.75" customHeight="1" x14ac:dyDescent="0.25">
      <c r="A577" s="28"/>
      <c r="B577" s="4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12.75" customHeight="1" x14ac:dyDescent="0.25">
      <c r="A578" s="28"/>
      <c r="B578" s="4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12.75" customHeight="1" x14ac:dyDescent="0.25">
      <c r="A579" s="28"/>
      <c r="B579" s="4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12.75" customHeight="1" x14ac:dyDescent="0.25">
      <c r="A580" s="28"/>
      <c r="B580" s="4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12.75" customHeight="1" x14ac:dyDescent="0.25">
      <c r="A581" s="28"/>
      <c r="B581" s="4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12.75" customHeight="1" x14ac:dyDescent="0.25">
      <c r="A582" s="28"/>
      <c r="B582" s="4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12.75" customHeight="1" x14ac:dyDescent="0.25">
      <c r="A583" s="28"/>
      <c r="B583" s="4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12.75" customHeight="1" x14ac:dyDescent="0.25">
      <c r="A584" s="28"/>
      <c r="B584" s="4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12.75" customHeight="1" x14ac:dyDescent="0.25">
      <c r="A585" s="28"/>
      <c r="B585" s="4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12.75" customHeight="1" x14ac:dyDescent="0.25">
      <c r="A586" s="28"/>
      <c r="B586" s="4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12.75" customHeight="1" x14ac:dyDescent="0.25">
      <c r="A587" s="28"/>
      <c r="B587" s="4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12.75" customHeight="1" x14ac:dyDescent="0.25">
      <c r="A588" s="28"/>
      <c r="B588" s="4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2.75" customHeight="1" x14ac:dyDescent="0.25">
      <c r="A589" s="28"/>
      <c r="B589" s="4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2.75" customHeight="1" x14ac:dyDescent="0.25">
      <c r="A590" s="28"/>
      <c r="B590" s="4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12.75" customHeight="1" x14ac:dyDescent="0.25">
      <c r="A591" s="28"/>
      <c r="B591" s="4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12.75" customHeight="1" x14ac:dyDescent="0.25">
      <c r="A592" s="28"/>
      <c r="B592" s="4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12.75" customHeight="1" x14ac:dyDescent="0.25">
      <c r="A593" s="28"/>
      <c r="B593" s="4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12.75" customHeight="1" x14ac:dyDescent="0.25">
      <c r="A594" s="28"/>
      <c r="B594" s="4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12.75" customHeight="1" x14ac:dyDescent="0.25">
      <c r="A595" s="28"/>
      <c r="B595" s="4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12.75" customHeight="1" x14ac:dyDescent="0.25">
      <c r="A596" s="28"/>
      <c r="B596" s="4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2.75" customHeight="1" x14ac:dyDescent="0.25">
      <c r="A597" s="28"/>
      <c r="B597" s="4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2.75" customHeight="1" x14ac:dyDescent="0.25">
      <c r="A598" s="28"/>
      <c r="B598" s="4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12.75" customHeight="1" x14ac:dyDescent="0.25">
      <c r="A599" s="28"/>
      <c r="B599" s="4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12.75" customHeight="1" x14ac:dyDescent="0.25">
      <c r="A600" s="28"/>
      <c r="B600" s="4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12.75" customHeight="1" x14ac:dyDescent="0.25">
      <c r="A601" s="28"/>
      <c r="B601" s="4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12.75" customHeight="1" x14ac:dyDescent="0.25">
      <c r="A602" s="28"/>
      <c r="B602" s="4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12.75" customHeight="1" x14ac:dyDescent="0.25">
      <c r="A603" s="28"/>
      <c r="B603" s="4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12.75" customHeight="1" x14ac:dyDescent="0.25">
      <c r="A604" s="28"/>
      <c r="B604" s="4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12.75" customHeight="1" x14ac:dyDescent="0.25">
      <c r="A605" s="28"/>
      <c r="B605" s="4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12.75" customHeight="1" x14ac:dyDescent="0.25">
      <c r="A606" s="28"/>
      <c r="B606" s="4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12.75" customHeight="1" x14ac:dyDescent="0.25">
      <c r="A607" s="28"/>
      <c r="B607" s="4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12.75" customHeight="1" x14ac:dyDescent="0.25">
      <c r="A608" s="28"/>
      <c r="B608" s="4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12.75" customHeight="1" x14ac:dyDescent="0.25">
      <c r="A609" s="28"/>
      <c r="B609" s="4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12.75" customHeight="1" x14ac:dyDescent="0.25">
      <c r="A610" s="28"/>
      <c r="B610" s="4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12.75" customHeight="1" x14ac:dyDescent="0.25">
      <c r="A611" s="28"/>
      <c r="B611" s="4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12.75" customHeight="1" x14ac:dyDescent="0.25">
      <c r="A612" s="28"/>
      <c r="B612" s="4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12.75" customHeight="1" x14ac:dyDescent="0.25">
      <c r="A613" s="28"/>
      <c r="B613" s="4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12.75" customHeight="1" x14ac:dyDescent="0.25">
      <c r="A614" s="28"/>
      <c r="B614" s="4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12.75" customHeight="1" x14ac:dyDescent="0.25">
      <c r="A615" s="28"/>
      <c r="B615" s="4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12.75" customHeight="1" x14ac:dyDescent="0.25">
      <c r="A616" s="28"/>
      <c r="B616" s="4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12.75" customHeight="1" x14ac:dyDescent="0.25">
      <c r="A617" s="28"/>
      <c r="B617" s="4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12.75" customHeight="1" x14ac:dyDescent="0.25">
      <c r="A618" s="28"/>
      <c r="B618" s="4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12.75" customHeight="1" x14ac:dyDescent="0.25">
      <c r="A619" s="28"/>
      <c r="B619" s="4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12.75" customHeight="1" x14ac:dyDescent="0.25">
      <c r="A620" s="28"/>
      <c r="B620" s="4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12.75" customHeight="1" x14ac:dyDescent="0.25">
      <c r="A621" s="28"/>
      <c r="B621" s="4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12.75" customHeight="1" x14ac:dyDescent="0.25">
      <c r="A622" s="28"/>
      <c r="B622" s="4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12.75" customHeight="1" x14ac:dyDescent="0.25">
      <c r="A623" s="28"/>
      <c r="B623" s="4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12.75" customHeight="1" x14ac:dyDescent="0.25">
      <c r="A624" s="28"/>
      <c r="B624" s="4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12.75" customHeight="1" x14ac:dyDescent="0.25">
      <c r="A625" s="28"/>
      <c r="B625" s="4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12.75" customHeight="1" x14ac:dyDescent="0.25">
      <c r="A626" s="28"/>
      <c r="B626" s="4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12.75" customHeight="1" x14ac:dyDescent="0.25">
      <c r="A627" s="28"/>
      <c r="B627" s="4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12.75" customHeight="1" x14ac:dyDescent="0.25">
      <c r="A628" s="28"/>
      <c r="B628" s="4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12.75" customHeight="1" x14ac:dyDescent="0.25">
      <c r="A629" s="28"/>
      <c r="B629" s="4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12.75" customHeight="1" x14ac:dyDescent="0.25">
      <c r="A630" s="28"/>
      <c r="B630" s="4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12.75" customHeight="1" x14ac:dyDescent="0.25">
      <c r="A631" s="28"/>
      <c r="B631" s="4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12.75" customHeight="1" x14ac:dyDescent="0.25">
      <c r="A632" s="28"/>
      <c r="B632" s="4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12.75" customHeight="1" x14ac:dyDescent="0.25">
      <c r="A633" s="28"/>
      <c r="B633" s="4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12.75" customHeight="1" x14ac:dyDescent="0.25">
      <c r="A634" s="28"/>
      <c r="B634" s="4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12.75" customHeight="1" x14ac:dyDescent="0.25">
      <c r="A635" s="28"/>
      <c r="B635" s="4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12.75" customHeight="1" x14ac:dyDescent="0.25">
      <c r="A636" s="28"/>
      <c r="B636" s="4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12.75" customHeight="1" x14ac:dyDescent="0.25">
      <c r="A637" s="28"/>
      <c r="B637" s="4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12.75" customHeight="1" x14ac:dyDescent="0.25">
      <c r="A638" s="28"/>
      <c r="B638" s="4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12.75" customHeight="1" x14ac:dyDescent="0.25">
      <c r="A639" s="28"/>
      <c r="B639" s="4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12.75" customHeight="1" x14ac:dyDescent="0.25">
      <c r="A640" s="28"/>
      <c r="B640" s="4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12.75" customHeight="1" x14ac:dyDescent="0.25">
      <c r="A641" s="28"/>
      <c r="B641" s="4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12.75" customHeight="1" x14ac:dyDescent="0.25">
      <c r="A642" s="28"/>
      <c r="B642" s="4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2.75" customHeight="1" x14ac:dyDescent="0.25">
      <c r="A643" s="28"/>
      <c r="B643" s="4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12.75" customHeight="1" x14ac:dyDescent="0.25">
      <c r="A644" s="28"/>
      <c r="B644" s="4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12.75" customHeight="1" x14ac:dyDescent="0.25">
      <c r="A645" s="28"/>
      <c r="B645" s="4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12.75" customHeight="1" x14ac:dyDescent="0.25">
      <c r="A646" s="28"/>
      <c r="B646" s="4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12.75" customHeight="1" x14ac:dyDescent="0.25">
      <c r="A647" s="28"/>
      <c r="B647" s="4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2.75" customHeight="1" x14ac:dyDescent="0.25">
      <c r="A648" s="28"/>
      <c r="B648" s="4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2.75" customHeight="1" x14ac:dyDescent="0.25">
      <c r="A649" s="28"/>
      <c r="B649" s="4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12.75" customHeight="1" x14ac:dyDescent="0.25">
      <c r="A650" s="28"/>
      <c r="B650" s="4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12.75" customHeight="1" x14ac:dyDescent="0.25">
      <c r="A651" s="28"/>
      <c r="B651" s="4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12.75" customHeight="1" x14ac:dyDescent="0.25">
      <c r="A652" s="28"/>
      <c r="B652" s="4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12.75" customHeight="1" x14ac:dyDescent="0.25">
      <c r="A653" s="28"/>
      <c r="B653" s="4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12.75" customHeight="1" x14ac:dyDescent="0.25">
      <c r="A654" s="28"/>
      <c r="B654" s="4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12.75" customHeight="1" x14ac:dyDescent="0.25">
      <c r="A655" s="28"/>
      <c r="B655" s="4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12.75" customHeight="1" x14ac:dyDescent="0.25">
      <c r="A656" s="28"/>
      <c r="B656" s="4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2.75" customHeight="1" x14ac:dyDescent="0.25">
      <c r="A657" s="28"/>
      <c r="B657" s="4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2.75" customHeight="1" x14ac:dyDescent="0.25">
      <c r="A658" s="28"/>
      <c r="B658" s="4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12.75" customHeight="1" x14ac:dyDescent="0.25">
      <c r="A659" s="28"/>
      <c r="B659" s="4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12.75" customHeight="1" x14ac:dyDescent="0.25">
      <c r="A660" s="28"/>
      <c r="B660" s="4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12.75" customHeight="1" x14ac:dyDescent="0.25">
      <c r="A661" s="28"/>
      <c r="B661" s="4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12.75" customHeight="1" x14ac:dyDescent="0.25">
      <c r="A662" s="28"/>
      <c r="B662" s="4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12.75" customHeight="1" x14ac:dyDescent="0.25">
      <c r="A663" s="28"/>
      <c r="B663" s="4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12.75" customHeight="1" x14ac:dyDescent="0.25">
      <c r="A664" s="28"/>
      <c r="B664" s="4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12.75" customHeight="1" x14ac:dyDescent="0.25">
      <c r="A665" s="28"/>
      <c r="B665" s="4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12.75" customHeight="1" x14ac:dyDescent="0.25">
      <c r="A666" s="28"/>
      <c r="B666" s="4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12.75" customHeight="1" x14ac:dyDescent="0.25">
      <c r="A667" s="28"/>
      <c r="B667" s="4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12.75" customHeight="1" x14ac:dyDescent="0.25">
      <c r="A668" s="28"/>
      <c r="B668" s="4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12.75" customHeight="1" x14ac:dyDescent="0.25">
      <c r="A669" s="28"/>
      <c r="B669" s="4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12.75" customHeight="1" x14ac:dyDescent="0.25">
      <c r="A670" s="28"/>
      <c r="B670" s="4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12.75" customHeight="1" x14ac:dyDescent="0.25">
      <c r="A671" s="28"/>
      <c r="B671" s="4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12.75" customHeight="1" x14ac:dyDescent="0.25">
      <c r="A672" s="28"/>
      <c r="B672" s="4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12.75" customHeight="1" x14ac:dyDescent="0.25">
      <c r="A673" s="28"/>
      <c r="B673" s="4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12.75" customHeight="1" x14ac:dyDescent="0.25">
      <c r="A674" s="28"/>
      <c r="B674" s="4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12.75" customHeight="1" x14ac:dyDescent="0.25">
      <c r="A675" s="28"/>
      <c r="B675" s="4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12.75" customHeight="1" x14ac:dyDescent="0.25">
      <c r="A676" s="28"/>
      <c r="B676" s="4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12.75" customHeight="1" x14ac:dyDescent="0.25">
      <c r="A677" s="28"/>
      <c r="B677" s="4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12.75" customHeight="1" x14ac:dyDescent="0.25">
      <c r="A678" s="28"/>
      <c r="B678" s="4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12.75" customHeight="1" x14ac:dyDescent="0.25">
      <c r="A679" s="28"/>
      <c r="B679" s="4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12.75" customHeight="1" x14ac:dyDescent="0.25">
      <c r="A680" s="28"/>
      <c r="B680" s="4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12.75" customHeight="1" x14ac:dyDescent="0.25">
      <c r="A681" s="28"/>
      <c r="B681" s="4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12.75" customHeight="1" x14ac:dyDescent="0.25">
      <c r="A682" s="28"/>
      <c r="B682" s="4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12.75" customHeight="1" x14ac:dyDescent="0.25">
      <c r="A683" s="28"/>
      <c r="B683" s="4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12.75" customHeight="1" x14ac:dyDescent="0.25">
      <c r="A684" s="28"/>
      <c r="B684" s="4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12.75" customHeight="1" x14ac:dyDescent="0.25">
      <c r="A685" s="28"/>
      <c r="B685" s="4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12.75" customHeight="1" x14ac:dyDescent="0.25">
      <c r="A686" s="28"/>
      <c r="B686" s="4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12.75" customHeight="1" x14ac:dyDescent="0.25">
      <c r="A687" s="28"/>
      <c r="B687" s="4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12.75" customHeight="1" x14ac:dyDescent="0.25">
      <c r="A688" s="28"/>
      <c r="B688" s="4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12.75" customHeight="1" x14ac:dyDescent="0.25">
      <c r="A689" s="28"/>
      <c r="B689" s="4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12.75" customHeight="1" x14ac:dyDescent="0.25">
      <c r="A690" s="28"/>
      <c r="B690" s="4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12.75" customHeight="1" x14ac:dyDescent="0.25">
      <c r="A691" s="28"/>
      <c r="B691" s="4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12.75" customHeight="1" x14ac:dyDescent="0.25">
      <c r="A692" s="28"/>
      <c r="B692" s="4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12.75" customHeight="1" x14ac:dyDescent="0.25">
      <c r="A693" s="28"/>
      <c r="B693" s="4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12.75" customHeight="1" x14ac:dyDescent="0.25">
      <c r="A694" s="28"/>
      <c r="B694" s="4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12.75" customHeight="1" x14ac:dyDescent="0.25">
      <c r="A695" s="28"/>
      <c r="B695" s="4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12.75" customHeight="1" x14ac:dyDescent="0.25">
      <c r="A696" s="28"/>
      <c r="B696" s="4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12.75" customHeight="1" x14ac:dyDescent="0.25">
      <c r="A697" s="28"/>
      <c r="B697" s="4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12.75" customHeight="1" x14ac:dyDescent="0.25">
      <c r="A698" s="28"/>
      <c r="B698" s="4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12.75" customHeight="1" x14ac:dyDescent="0.25">
      <c r="A699" s="28"/>
      <c r="B699" s="4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12.75" customHeight="1" x14ac:dyDescent="0.25">
      <c r="A700" s="28"/>
      <c r="B700" s="4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12.75" customHeight="1" x14ac:dyDescent="0.25">
      <c r="A701" s="28"/>
      <c r="B701" s="4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12.75" customHeight="1" x14ac:dyDescent="0.25">
      <c r="A702" s="28"/>
      <c r="B702" s="4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12.75" customHeight="1" x14ac:dyDescent="0.25">
      <c r="A703" s="28"/>
      <c r="B703" s="4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12.75" customHeight="1" x14ac:dyDescent="0.25">
      <c r="A704" s="28"/>
      <c r="B704" s="4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12.75" customHeight="1" x14ac:dyDescent="0.25">
      <c r="A705" s="28"/>
      <c r="B705" s="4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12.75" customHeight="1" x14ac:dyDescent="0.25">
      <c r="A706" s="28"/>
      <c r="B706" s="4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12.75" customHeight="1" x14ac:dyDescent="0.25">
      <c r="A707" s="28"/>
      <c r="B707" s="4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12.75" customHeight="1" x14ac:dyDescent="0.25">
      <c r="A708" s="28"/>
      <c r="B708" s="4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12.75" customHeight="1" x14ac:dyDescent="0.25">
      <c r="A709" s="28"/>
      <c r="B709" s="4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12.75" customHeight="1" x14ac:dyDescent="0.25">
      <c r="A710" s="28"/>
      <c r="B710" s="4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12.75" customHeight="1" x14ac:dyDescent="0.25">
      <c r="A711" s="28"/>
      <c r="B711" s="4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12.75" customHeight="1" x14ac:dyDescent="0.25">
      <c r="A712" s="28"/>
      <c r="B712" s="4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12.75" customHeight="1" x14ac:dyDescent="0.25">
      <c r="A713" s="28"/>
      <c r="B713" s="4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12.75" customHeight="1" x14ac:dyDescent="0.25">
      <c r="A714" s="28"/>
      <c r="B714" s="4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12.75" customHeight="1" x14ac:dyDescent="0.25">
      <c r="A715" s="28"/>
      <c r="B715" s="4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12.75" customHeight="1" x14ac:dyDescent="0.25">
      <c r="A716" s="28"/>
      <c r="B716" s="4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12.75" customHeight="1" x14ac:dyDescent="0.25">
      <c r="A717" s="28"/>
      <c r="B717" s="4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12.75" customHeight="1" x14ac:dyDescent="0.25">
      <c r="A718" s="28"/>
      <c r="B718" s="4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12.75" customHeight="1" x14ac:dyDescent="0.25">
      <c r="A719" s="28"/>
      <c r="B719" s="4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12.75" customHeight="1" x14ac:dyDescent="0.25">
      <c r="A720" s="28"/>
      <c r="B720" s="4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12.75" customHeight="1" x14ac:dyDescent="0.25">
      <c r="A721" s="28"/>
      <c r="B721" s="4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12.75" customHeight="1" x14ac:dyDescent="0.25">
      <c r="A722" s="28"/>
      <c r="B722" s="4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12.75" customHeight="1" x14ac:dyDescent="0.25">
      <c r="A723" s="28"/>
      <c r="B723" s="4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12.75" customHeight="1" x14ac:dyDescent="0.25">
      <c r="A724" s="28"/>
      <c r="B724" s="4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12.75" customHeight="1" x14ac:dyDescent="0.25">
      <c r="A725" s="28"/>
      <c r="B725" s="4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12.75" customHeight="1" x14ac:dyDescent="0.25">
      <c r="A726" s="28"/>
      <c r="B726" s="4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12.75" customHeight="1" x14ac:dyDescent="0.25">
      <c r="A727" s="28"/>
      <c r="B727" s="4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12.75" customHeight="1" x14ac:dyDescent="0.25">
      <c r="A728" s="28"/>
      <c r="B728" s="4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12.75" customHeight="1" x14ac:dyDescent="0.25">
      <c r="A729" s="28"/>
      <c r="B729" s="4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12.75" customHeight="1" x14ac:dyDescent="0.25">
      <c r="A730" s="28"/>
      <c r="B730" s="4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12.75" customHeight="1" x14ac:dyDescent="0.25">
      <c r="A731" s="28"/>
      <c r="B731" s="4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12.75" customHeight="1" x14ac:dyDescent="0.25">
      <c r="A732" s="28"/>
      <c r="B732" s="4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12.75" customHeight="1" x14ac:dyDescent="0.25">
      <c r="A733" s="28"/>
      <c r="B733" s="4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12.75" customHeight="1" x14ac:dyDescent="0.25">
      <c r="A734" s="28"/>
      <c r="B734" s="4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12.75" customHeight="1" x14ac:dyDescent="0.25">
      <c r="A735" s="28"/>
      <c r="B735" s="4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12.75" customHeight="1" x14ac:dyDescent="0.25">
      <c r="A736" s="28"/>
      <c r="B736" s="4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12.75" customHeight="1" x14ac:dyDescent="0.25">
      <c r="A737" s="28"/>
      <c r="B737" s="4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12.75" customHeight="1" x14ac:dyDescent="0.25">
      <c r="A738" s="28"/>
      <c r="B738" s="4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12.75" customHeight="1" x14ac:dyDescent="0.25">
      <c r="A739" s="28"/>
      <c r="B739" s="4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12.75" customHeight="1" x14ac:dyDescent="0.25">
      <c r="A740" s="28"/>
      <c r="B740" s="4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12.75" customHeight="1" x14ac:dyDescent="0.25">
      <c r="A741" s="28"/>
      <c r="B741" s="4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12.75" customHeight="1" x14ac:dyDescent="0.25">
      <c r="A742" s="28"/>
      <c r="B742" s="4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12.75" customHeight="1" x14ac:dyDescent="0.25">
      <c r="A743" s="28"/>
      <c r="B743" s="4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12.75" customHeight="1" x14ac:dyDescent="0.25">
      <c r="A744" s="28"/>
      <c r="B744" s="4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12.75" customHeight="1" x14ac:dyDescent="0.25">
      <c r="A745" s="28"/>
      <c r="B745" s="4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12.75" customHeight="1" x14ac:dyDescent="0.25">
      <c r="A746" s="28"/>
      <c r="B746" s="4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12.75" customHeight="1" x14ac:dyDescent="0.25">
      <c r="A747" s="28"/>
      <c r="B747" s="4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12.75" customHeight="1" x14ac:dyDescent="0.25">
      <c r="A748" s="28"/>
      <c r="B748" s="4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12.75" customHeight="1" x14ac:dyDescent="0.25">
      <c r="A749" s="28"/>
      <c r="B749" s="4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12.75" customHeight="1" x14ac:dyDescent="0.25">
      <c r="A750" s="28"/>
      <c r="B750" s="4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12.75" customHeight="1" x14ac:dyDescent="0.25">
      <c r="A751" s="28"/>
      <c r="B751" s="4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12.75" customHeight="1" x14ac:dyDescent="0.25">
      <c r="A752" s="28"/>
      <c r="B752" s="4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12.75" customHeight="1" x14ac:dyDescent="0.25">
      <c r="A753" s="28"/>
      <c r="B753" s="4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12.75" customHeight="1" x14ac:dyDescent="0.25">
      <c r="A754" s="28"/>
      <c r="B754" s="4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12.75" customHeight="1" x14ac:dyDescent="0.25">
      <c r="A755" s="28"/>
      <c r="B755" s="4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12.75" customHeight="1" x14ac:dyDescent="0.25">
      <c r="A756" s="28"/>
      <c r="B756" s="4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12.75" customHeight="1" x14ac:dyDescent="0.25">
      <c r="A757" s="28"/>
      <c r="B757" s="4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12.75" customHeight="1" x14ac:dyDescent="0.25">
      <c r="A758" s="28"/>
      <c r="B758" s="4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12.75" customHeight="1" x14ac:dyDescent="0.25">
      <c r="A759" s="28"/>
      <c r="B759" s="4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12.75" customHeight="1" x14ac:dyDescent="0.25">
      <c r="A760" s="28"/>
      <c r="B760" s="4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12.75" customHeight="1" x14ac:dyDescent="0.25">
      <c r="A761" s="28"/>
      <c r="B761" s="4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12.75" customHeight="1" x14ac:dyDescent="0.25">
      <c r="A762" s="28"/>
      <c r="B762" s="4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12.75" customHeight="1" x14ac:dyDescent="0.25">
      <c r="A763" s="28"/>
      <c r="B763" s="4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12.75" customHeight="1" x14ac:dyDescent="0.25">
      <c r="A764" s="28"/>
      <c r="B764" s="4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12.75" customHeight="1" x14ac:dyDescent="0.25">
      <c r="A765" s="28"/>
      <c r="B765" s="4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12.75" customHeight="1" x14ac:dyDescent="0.25">
      <c r="A766" s="28"/>
      <c r="B766" s="4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12.75" customHeight="1" x14ac:dyDescent="0.25">
      <c r="A767" s="28"/>
      <c r="B767" s="4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12.75" customHeight="1" x14ac:dyDescent="0.25">
      <c r="A768" s="28"/>
      <c r="B768" s="4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12.75" customHeight="1" x14ac:dyDescent="0.25">
      <c r="A769" s="28"/>
      <c r="B769" s="4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12.75" customHeight="1" x14ac:dyDescent="0.25">
      <c r="A770" s="28"/>
      <c r="B770" s="4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12.75" customHeight="1" x14ac:dyDescent="0.25">
      <c r="A771" s="28"/>
      <c r="B771" s="4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12.75" customHeight="1" x14ac:dyDescent="0.25">
      <c r="A772" s="28"/>
      <c r="B772" s="4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12.75" customHeight="1" x14ac:dyDescent="0.25">
      <c r="A773" s="28"/>
      <c r="B773" s="4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12.75" customHeight="1" x14ac:dyDescent="0.25">
      <c r="A774" s="28"/>
      <c r="B774" s="4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12.75" customHeight="1" x14ac:dyDescent="0.25">
      <c r="A775" s="28"/>
      <c r="B775" s="4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12.75" customHeight="1" x14ac:dyDescent="0.25">
      <c r="A776" s="28"/>
      <c r="B776" s="4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12.75" customHeight="1" x14ac:dyDescent="0.25">
      <c r="A777" s="28"/>
      <c r="B777" s="4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12.75" customHeight="1" x14ac:dyDescent="0.25">
      <c r="A778" s="28"/>
      <c r="B778" s="4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12.75" customHeight="1" x14ac:dyDescent="0.25">
      <c r="A779" s="28"/>
      <c r="B779" s="4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12.75" customHeight="1" x14ac:dyDescent="0.25">
      <c r="A780" s="28"/>
      <c r="B780" s="4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12.75" customHeight="1" x14ac:dyDescent="0.25">
      <c r="A781" s="28"/>
      <c r="B781" s="4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12.75" customHeight="1" x14ac:dyDescent="0.25">
      <c r="A782" s="28"/>
      <c r="B782" s="4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12.75" customHeight="1" x14ac:dyDescent="0.25">
      <c r="A783" s="28"/>
      <c r="B783" s="4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12.75" customHeight="1" x14ac:dyDescent="0.25">
      <c r="A784" s="28"/>
      <c r="B784" s="4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12.75" customHeight="1" x14ac:dyDescent="0.25">
      <c r="A785" s="28"/>
      <c r="B785" s="4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12.75" customHeight="1" x14ac:dyDescent="0.25">
      <c r="A786" s="28"/>
      <c r="B786" s="4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12.75" customHeight="1" x14ac:dyDescent="0.25">
      <c r="A787" s="28"/>
      <c r="B787" s="4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12.75" customHeight="1" x14ac:dyDescent="0.25">
      <c r="A788" s="28"/>
      <c r="B788" s="4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12.75" customHeight="1" x14ac:dyDescent="0.25">
      <c r="A789" s="28"/>
      <c r="B789" s="4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12.75" customHeight="1" x14ac:dyDescent="0.25">
      <c r="A790" s="28"/>
      <c r="B790" s="4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12.75" customHeight="1" x14ac:dyDescent="0.25">
      <c r="A791" s="28"/>
      <c r="B791" s="4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12.75" customHeight="1" x14ac:dyDescent="0.25">
      <c r="A792" s="28"/>
      <c r="B792" s="4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12.75" customHeight="1" x14ac:dyDescent="0.25">
      <c r="A793" s="28"/>
      <c r="B793" s="4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12.75" customHeight="1" x14ac:dyDescent="0.25">
      <c r="A794" s="28"/>
      <c r="B794" s="4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12.75" customHeight="1" x14ac:dyDescent="0.25">
      <c r="A795" s="28"/>
      <c r="B795" s="4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12.75" customHeight="1" x14ac:dyDescent="0.25">
      <c r="A796" s="28"/>
      <c r="B796" s="4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12.75" customHeight="1" x14ac:dyDescent="0.25">
      <c r="A797" s="28"/>
      <c r="B797" s="4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12.75" customHeight="1" x14ac:dyDescent="0.25">
      <c r="A798" s="28"/>
      <c r="B798" s="4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12.75" customHeight="1" x14ac:dyDescent="0.25">
      <c r="A799" s="28"/>
      <c r="B799" s="4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12.75" customHeight="1" x14ac:dyDescent="0.25">
      <c r="A800" s="28"/>
      <c r="B800" s="4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12.75" customHeight="1" x14ac:dyDescent="0.25">
      <c r="A801" s="28"/>
      <c r="B801" s="4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12.75" customHeight="1" x14ac:dyDescent="0.25">
      <c r="A802" s="28"/>
      <c r="B802" s="4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12.75" customHeight="1" x14ac:dyDescent="0.25">
      <c r="A803" s="28"/>
      <c r="B803" s="4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12.75" customHeight="1" x14ac:dyDescent="0.25">
      <c r="A804" s="28"/>
      <c r="B804" s="4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12.75" customHeight="1" x14ac:dyDescent="0.25">
      <c r="A805" s="28"/>
      <c r="B805" s="4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12.75" customHeight="1" x14ac:dyDescent="0.25">
      <c r="A806" s="28"/>
      <c r="B806" s="4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12.75" customHeight="1" x14ac:dyDescent="0.25">
      <c r="A807" s="28"/>
      <c r="B807" s="4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12.75" customHeight="1" x14ac:dyDescent="0.25">
      <c r="A808" s="28"/>
      <c r="B808" s="4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12.75" customHeight="1" x14ac:dyDescent="0.25">
      <c r="A809" s="28"/>
      <c r="B809" s="4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12.75" customHeight="1" x14ac:dyDescent="0.25">
      <c r="A810" s="28"/>
      <c r="B810" s="4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12.75" customHeight="1" x14ac:dyDescent="0.25">
      <c r="A811" s="28"/>
      <c r="B811" s="4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12.75" customHeight="1" x14ac:dyDescent="0.25">
      <c r="A812" s="28"/>
      <c r="B812" s="4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12.75" customHeight="1" x14ac:dyDescent="0.25">
      <c r="A813" s="28"/>
      <c r="B813" s="4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12.75" customHeight="1" x14ac:dyDescent="0.25">
      <c r="A814" s="28"/>
      <c r="B814" s="4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12.75" customHeight="1" x14ac:dyDescent="0.25">
      <c r="A815" s="28"/>
      <c r="B815" s="4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12.75" customHeight="1" x14ac:dyDescent="0.25">
      <c r="A816" s="28"/>
      <c r="B816" s="4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12.75" customHeight="1" x14ac:dyDescent="0.25">
      <c r="A817" s="28"/>
      <c r="B817" s="4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12.75" customHeight="1" x14ac:dyDescent="0.25">
      <c r="A818" s="28"/>
      <c r="B818" s="4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12.75" customHeight="1" x14ac:dyDescent="0.25">
      <c r="A819" s="28"/>
      <c r="B819" s="4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12.75" customHeight="1" x14ac:dyDescent="0.25">
      <c r="A820" s="28"/>
      <c r="B820" s="4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12.75" customHeight="1" x14ac:dyDescent="0.25">
      <c r="A821" s="28"/>
      <c r="B821" s="4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12.75" customHeight="1" x14ac:dyDescent="0.25">
      <c r="A822" s="28"/>
      <c r="B822" s="4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12.75" customHeight="1" x14ac:dyDescent="0.25">
      <c r="A823" s="28"/>
      <c r="B823" s="4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12.75" customHeight="1" x14ac:dyDescent="0.25">
      <c r="A824" s="28"/>
      <c r="B824" s="4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12.75" customHeight="1" x14ac:dyDescent="0.25">
      <c r="A825" s="28"/>
      <c r="B825" s="4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12.75" customHeight="1" x14ac:dyDescent="0.25">
      <c r="A826" s="28"/>
      <c r="B826" s="4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12.75" customHeight="1" x14ac:dyDescent="0.25">
      <c r="A827" s="28"/>
      <c r="B827" s="4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12.75" customHeight="1" x14ac:dyDescent="0.25">
      <c r="A828" s="28"/>
      <c r="B828" s="4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12.75" customHeight="1" x14ac:dyDescent="0.25">
      <c r="A829" s="28"/>
      <c r="B829" s="4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12.75" customHeight="1" x14ac:dyDescent="0.25">
      <c r="A830" s="28"/>
      <c r="B830" s="4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12.75" customHeight="1" x14ac:dyDescent="0.25">
      <c r="A831" s="28"/>
      <c r="B831" s="4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12.75" customHeight="1" x14ac:dyDescent="0.25">
      <c r="A832" s="28"/>
      <c r="B832" s="4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12.75" customHeight="1" x14ac:dyDescent="0.25">
      <c r="A833" s="28"/>
      <c r="B833" s="4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12.75" customHeight="1" x14ac:dyDescent="0.25">
      <c r="A834" s="28"/>
      <c r="B834" s="4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12.75" customHeight="1" x14ac:dyDescent="0.25">
      <c r="A835" s="28"/>
      <c r="B835" s="4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12.75" customHeight="1" x14ac:dyDescent="0.25">
      <c r="A836" s="28"/>
      <c r="B836" s="4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12.75" customHeight="1" x14ac:dyDescent="0.25">
      <c r="A837" s="28"/>
      <c r="B837" s="4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12.75" customHeight="1" x14ac:dyDescent="0.25">
      <c r="A838" s="28"/>
      <c r="B838" s="4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12.75" customHeight="1" x14ac:dyDescent="0.25">
      <c r="A839" s="28"/>
      <c r="B839" s="4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12.75" customHeight="1" x14ac:dyDescent="0.25">
      <c r="A840" s="28"/>
      <c r="B840" s="4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12.75" customHeight="1" x14ac:dyDescent="0.25">
      <c r="A841" s="28"/>
      <c r="B841" s="4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12.75" customHeight="1" x14ac:dyDescent="0.25">
      <c r="A842" s="28"/>
      <c r="B842" s="4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12.75" customHeight="1" x14ac:dyDescent="0.25">
      <c r="A843" s="28"/>
      <c r="B843" s="4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12.75" customHeight="1" x14ac:dyDescent="0.25">
      <c r="A844" s="28"/>
      <c r="B844" s="4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12.75" customHeight="1" x14ac:dyDescent="0.25">
      <c r="A845" s="28"/>
      <c r="B845" s="4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12.75" customHeight="1" x14ac:dyDescent="0.25">
      <c r="A846" s="28"/>
      <c r="B846" s="4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12.75" customHeight="1" x14ac:dyDescent="0.25">
      <c r="A847" s="28"/>
      <c r="B847" s="4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12.75" customHeight="1" x14ac:dyDescent="0.25">
      <c r="A848" s="28"/>
      <c r="B848" s="4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12.75" customHeight="1" x14ac:dyDescent="0.25">
      <c r="A849" s="28"/>
      <c r="B849" s="4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12.75" customHeight="1" x14ac:dyDescent="0.25">
      <c r="A850" s="28"/>
      <c r="B850" s="4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12.75" customHeight="1" x14ac:dyDescent="0.25">
      <c r="A851" s="28"/>
      <c r="B851" s="4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12.75" customHeight="1" x14ac:dyDescent="0.25">
      <c r="A852" s="28"/>
      <c r="B852" s="4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12.75" customHeight="1" x14ac:dyDescent="0.25">
      <c r="A853" s="28"/>
      <c r="B853" s="4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12.75" customHeight="1" x14ac:dyDescent="0.25">
      <c r="A854" s="28"/>
      <c r="B854" s="4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12.75" customHeight="1" x14ac:dyDescent="0.25">
      <c r="A855" s="28"/>
      <c r="B855" s="4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12.75" customHeight="1" x14ac:dyDescent="0.25">
      <c r="A856" s="28"/>
      <c r="B856" s="4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12.75" customHeight="1" x14ac:dyDescent="0.25">
      <c r="A857" s="28"/>
      <c r="B857" s="4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12.75" customHeight="1" x14ac:dyDescent="0.25">
      <c r="A858" s="28"/>
      <c r="B858" s="4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12.75" customHeight="1" x14ac:dyDescent="0.25">
      <c r="A859" s="28"/>
      <c r="B859" s="4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12.75" customHeight="1" x14ac:dyDescent="0.25">
      <c r="A860" s="28"/>
      <c r="B860" s="4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12.75" customHeight="1" x14ac:dyDescent="0.25">
      <c r="A861" s="28"/>
      <c r="B861" s="4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12.75" customHeight="1" x14ac:dyDescent="0.25">
      <c r="A862" s="28"/>
      <c r="B862" s="4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12.75" customHeight="1" x14ac:dyDescent="0.25">
      <c r="A863" s="28"/>
      <c r="B863" s="4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12.75" customHeight="1" x14ac:dyDescent="0.25">
      <c r="A864" s="28"/>
      <c r="B864" s="4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12.75" customHeight="1" x14ac:dyDescent="0.25">
      <c r="A865" s="28"/>
      <c r="B865" s="4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12.75" customHeight="1" x14ac:dyDescent="0.25">
      <c r="A866" s="28"/>
      <c r="B866" s="4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12.75" customHeight="1" x14ac:dyDescent="0.25">
      <c r="A867" s="28"/>
      <c r="B867" s="4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12.75" customHeight="1" x14ac:dyDescent="0.25">
      <c r="A868" s="28"/>
      <c r="B868" s="4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12.75" customHeight="1" x14ac:dyDescent="0.25">
      <c r="A869" s="28"/>
      <c r="B869" s="4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12.75" customHeight="1" x14ac:dyDescent="0.25">
      <c r="A870" s="28"/>
      <c r="B870" s="4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12.75" customHeight="1" x14ac:dyDescent="0.25">
      <c r="A871" s="28"/>
      <c r="B871" s="4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12.75" customHeight="1" x14ac:dyDescent="0.25">
      <c r="A872" s="28"/>
      <c r="B872" s="4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12.75" customHeight="1" x14ac:dyDescent="0.25">
      <c r="A873" s="28"/>
      <c r="B873" s="4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12.75" customHeight="1" x14ac:dyDescent="0.25">
      <c r="A874" s="28"/>
      <c r="B874" s="4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12.75" customHeight="1" x14ac:dyDescent="0.25">
      <c r="A875" s="28"/>
      <c r="B875" s="4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12.75" customHeight="1" x14ac:dyDescent="0.25">
      <c r="A876" s="28"/>
      <c r="B876" s="4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12.75" customHeight="1" x14ac:dyDescent="0.25">
      <c r="A877" s="28"/>
      <c r="B877" s="4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12.75" customHeight="1" x14ac:dyDescent="0.25">
      <c r="A878" s="28"/>
      <c r="B878" s="4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12.75" customHeight="1" x14ac:dyDescent="0.25">
      <c r="A879" s="28"/>
      <c r="B879" s="4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12.75" customHeight="1" x14ac:dyDescent="0.25">
      <c r="A880" s="28"/>
      <c r="B880" s="4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12.75" customHeight="1" x14ac:dyDescent="0.25">
      <c r="A881" s="28"/>
      <c r="B881" s="4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12.75" customHeight="1" x14ac:dyDescent="0.25">
      <c r="A882" s="28"/>
      <c r="B882" s="4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12.75" customHeight="1" x14ac:dyDescent="0.25">
      <c r="A883" s="28"/>
      <c r="B883" s="4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12.75" customHeight="1" x14ac:dyDescent="0.25">
      <c r="A884" s="28"/>
      <c r="B884" s="4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12.75" customHeight="1" x14ac:dyDescent="0.25">
      <c r="A885" s="28"/>
      <c r="B885" s="4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12.75" customHeight="1" x14ac:dyDescent="0.25">
      <c r="A886" s="28"/>
      <c r="B886" s="4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12.75" customHeight="1" x14ac:dyDescent="0.25">
      <c r="A887" s="28"/>
      <c r="B887" s="4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12.75" customHeight="1" x14ac:dyDescent="0.25">
      <c r="A888" s="28"/>
      <c r="B888" s="4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12.75" customHeight="1" x14ac:dyDescent="0.25">
      <c r="A889" s="28"/>
      <c r="B889" s="4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12.75" customHeight="1" x14ac:dyDescent="0.25">
      <c r="A890" s="28"/>
      <c r="B890" s="4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12.75" customHeight="1" x14ac:dyDescent="0.25">
      <c r="A891" s="28"/>
      <c r="B891" s="4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12.75" customHeight="1" x14ac:dyDescent="0.25">
      <c r="A892" s="28"/>
      <c r="B892" s="4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12.75" customHeight="1" x14ac:dyDescent="0.25">
      <c r="A893" s="28"/>
      <c r="B893" s="4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12.75" customHeight="1" x14ac:dyDescent="0.25">
      <c r="A894" s="28"/>
      <c r="B894" s="4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12.75" customHeight="1" x14ac:dyDescent="0.25">
      <c r="A895" s="28"/>
      <c r="B895" s="4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12.75" customHeight="1" x14ac:dyDescent="0.25">
      <c r="A896" s="28"/>
      <c r="B896" s="4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12.75" customHeight="1" x14ac:dyDescent="0.25">
      <c r="A897" s="28"/>
      <c r="B897" s="4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12.75" customHeight="1" x14ac:dyDescent="0.25">
      <c r="A898" s="28"/>
      <c r="B898" s="4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12.75" customHeight="1" x14ac:dyDescent="0.25">
      <c r="A899" s="28"/>
      <c r="B899" s="4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12.75" customHeight="1" x14ac:dyDescent="0.25">
      <c r="A900" s="28"/>
      <c r="B900" s="4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12.75" customHeight="1" x14ac:dyDescent="0.25">
      <c r="A901" s="28"/>
      <c r="B901" s="4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12.75" customHeight="1" x14ac:dyDescent="0.25">
      <c r="A902" s="28"/>
      <c r="B902" s="4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12.75" customHeight="1" x14ac:dyDescent="0.25">
      <c r="A903" s="28"/>
      <c r="B903" s="4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12.75" customHeight="1" x14ac:dyDescent="0.25">
      <c r="A904" s="28"/>
      <c r="B904" s="4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12.75" customHeight="1" x14ac:dyDescent="0.25">
      <c r="A905" s="28"/>
      <c r="B905" s="4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12.75" customHeight="1" x14ac:dyDescent="0.25">
      <c r="A906" s="28"/>
      <c r="B906" s="4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12.75" customHeight="1" x14ac:dyDescent="0.25">
      <c r="A907" s="28"/>
      <c r="B907" s="4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12.75" customHeight="1" x14ac:dyDescent="0.25">
      <c r="A908" s="28"/>
      <c r="B908" s="4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12.75" customHeight="1" x14ac:dyDescent="0.25">
      <c r="A909" s="28"/>
      <c r="B909" s="4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12.75" customHeight="1" x14ac:dyDescent="0.25">
      <c r="A910" s="28"/>
      <c r="B910" s="4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12.75" customHeight="1" x14ac:dyDescent="0.25">
      <c r="A911" s="28"/>
      <c r="B911" s="4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12.75" customHeight="1" x14ac:dyDescent="0.25">
      <c r="A912" s="28"/>
      <c r="B912" s="4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12.75" customHeight="1" x14ac:dyDescent="0.25">
      <c r="A913" s="28"/>
      <c r="B913" s="4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12.75" customHeight="1" x14ac:dyDescent="0.25">
      <c r="A914" s="28"/>
      <c r="B914" s="4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12.75" customHeight="1" x14ac:dyDescent="0.25">
      <c r="A915" s="28"/>
      <c r="B915" s="4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12.75" customHeight="1" x14ac:dyDescent="0.25">
      <c r="A916" s="28"/>
      <c r="B916" s="4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12.75" customHeight="1" x14ac:dyDescent="0.25">
      <c r="A917" s="28"/>
      <c r="B917" s="4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12.75" customHeight="1" x14ac:dyDescent="0.25">
      <c r="A918" s="28"/>
      <c r="B918" s="4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12.75" customHeight="1" x14ac:dyDescent="0.25">
      <c r="A919" s="28"/>
      <c r="B919" s="4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ht="12.75" customHeight="1" x14ac:dyDescent="0.25">
      <c r="A920" s="28"/>
      <c r="B920" s="4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ht="12.75" customHeight="1" x14ac:dyDescent="0.25">
      <c r="A921" s="28"/>
      <c r="B921" s="4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ht="12.75" customHeight="1" x14ac:dyDescent="0.25">
      <c r="A922" s="28"/>
      <c r="B922" s="4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ht="12.75" customHeight="1" x14ac:dyDescent="0.25">
      <c r="A923" s="28"/>
      <c r="B923" s="4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ht="12.75" customHeight="1" x14ac:dyDescent="0.25">
      <c r="A924" s="28"/>
      <c r="B924" s="4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ht="12.75" customHeight="1" x14ac:dyDescent="0.25">
      <c r="A925" s="28"/>
      <c r="B925" s="4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ht="12.75" customHeight="1" x14ac:dyDescent="0.25">
      <c r="A926" s="28"/>
      <c r="B926" s="4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ht="12.75" customHeight="1" x14ac:dyDescent="0.25">
      <c r="A927" s="28"/>
      <c r="B927" s="4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ht="12.75" customHeight="1" x14ac:dyDescent="0.25">
      <c r="A928" s="28"/>
      <c r="B928" s="4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ht="12.75" customHeight="1" x14ac:dyDescent="0.25">
      <c r="A929" s="28"/>
      <c r="B929" s="4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ht="12.75" customHeight="1" x14ac:dyDescent="0.25">
      <c r="A930" s="28"/>
      <c r="B930" s="4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ht="12.75" customHeight="1" x14ac:dyDescent="0.25">
      <c r="A931" s="28"/>
      <c r="B931" s="4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ht="12.75" customHeight="1" x14ac:dyDescent="0.25">
      <c r="A932" s="28"/>
      <c r="B932" s="4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ht="12.75" customHeight="1" x14ac:dyDescent="0.25">
      <c r="A933" s="28"/>
      <c r="B933" s="4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ht="12.75" customHeight="1" x14ac:dyDescent="0.25">
      <c r="A934" s="28"/>
      <c r="B934" s="4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ht="12.75" customHeight="1" x14ac:dyDescent="0.25">
      <c r="A935" s="28"/>
      <c r="B935" s="4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ht="12.75" customHeight="1" x14ac:dyDescent="0.25">
      <c r="A936" s="28"/>
      <c r="B936" s="4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ht="12.75" customHeight="1" x14ac:dyDescent="0.25">
      <c r="A937" s="28"/>
      <c r="B937" s="4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ht="12.75" customHeight="1" x14ac:dyDescent="0.25">
      <c r="A938" s="28"/>
      <c r="B938" s="4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ht="12.75" customHeight="1" x14ac:dyDescent="0.25">
      <c r="A939" s="28"/>
      <c r="B939" s="4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ht="12.75" customHeight="1" x14ac:dyDescent="0.25">
      <c r="A940" s="28"/>
      <c r="B940" s="4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ht="12.75" customHeight="1" x14ac:dyDescent="0.25">
      <c r="A941" s="28"/>
      <c r="B941" s="4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ht="12.75" customHeight="1" x14ac:dyDescent="0.25">
      <c r="A942" s="28"/>
      <c r="B942" s="4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ht="12.75" customHeight="1" x14ac:dyDescent="0.25">
      <c r="A943" s="28"/>
      <c r="B943" s="4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ht="12.75" customHeight="1" x14ac:dyDescent="0.25">
      <c r="A944" s="28"/>
      <c r="B944" s="4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ht="12.75" customHeight="1" x14ac:dyDescent="0.25">
      <c r="A945" s="28"/>
      <c r="B945" s="4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ht="12.75" customHeight="1" x14ac:dyDescent="0.25">
      <c r="A946" s="28"/>
      <c r="B946" s="4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ht="12.75" customHeight="1" x14ac:dyDescent="0.25">
      <c r="A947" s="28"/>
      <c r="B947" s="4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ht="12.75" customHeight="1" x14ac:dyDescent="0.25">
      <c r="A948" s="28"/>
      <c r="B948" s="4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ht="12.75" customHeight="1" x14ac:dyDescent="0.25">
      <c r="A949" s="28"/>
      <c r="B949" s="4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ht="12.75" customHeight="1" x14ac:dyDescent="0.25">
      <c r="A950" s="28"/>
      <c r="B950" s="4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ht="12.75" customHeight="1" x14ac:dyDescent="0.25">
      <c r="A951" s="28"/>
      <c r="B951" s="4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ht="12.75" customHeight="1" x14ac:dyDescent="0.25">
      <c r="A952" s="28"/>
      <c r="B952" s="4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 ht="12.75" customHeight="1" x14ac:dyDescent="0.25">
      <c r="A953" s="28"/>
      <c r="B953" s="4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 ht="12.75" customHeight="1" x14ac:dyDescent="0.25">
      <c r="A954" s="28"/>
      <c r="B954" s="4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 ht="12.75" customHeight="1" x14ac:dyDescent="0.25">
      <c r="A955" s="28"/>
      <c r="B955" s="4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 ht="12.75" customHeight="1" x14ac:dyDescent="0.25">
      <c r="A956" s="28"/>
      <c r="B956" s="4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 ht="12.75" customHeight="1" x14ac:dyDescent="0.25">
      <c r="A957" s="28"/>
      <c r="B957" s="4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 ht="12.75" customHeight="1" x14ac:dyDescent="0.25">
      <c r="A958" s="28"/>
      <c r="B958" s="4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1:26" ht="12.75" customHeight="1" x14ac:dyDescent="0.25">
      <c r="A959" s="28"/>
      <c r="B959" s="4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1:26" ht="12.75" customHeight="1" x14ac:dyDescent="0.25">
      <c r="A960" s="28"/>
      <c r="B960" s="4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1:26" ht="12.75" customHeight="1" x14ac:dyDescent="0.25">
      <c r="A961" s="28"/>
      <c r="B961" s="4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1:26" ht="12.75" customHeight="1" x14ac:dyDescent="0.25">
      <c r="A962" s="28"/>
      <c r="B962" s="4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1:26" ht="12.75" customHeight="1" x14ac:dyDescent="0.25">
      <c r="A963" s="28"/>
      <c r="B963" s="4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1:26" ht="12.75" customHeight="1" x14ac:dyDescent="0.25">
      <c r="A964" s="28"/>
      <c r="B964" s="4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1:26" ht="12.75" customHeight="1" x14ac:dyDescent="0.25">
      <c r="A965" s="28"/>
      <c r="B965" s="4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1:26" ht="12.75" customHeight="1" x14ac:dyDescent="0.25">
      <c r="A966" s="28"/>
      <c r="B966" s="4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1:26" ht="12.75" customHeight="1" x14ac:dyDescent="0.25">
      <c r="A967" s="28"/>
      <c r="B967" s="4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1:26" ht="12.75" customHeight="1" x14ac:dyDescent="0.25">
      <c r="A968" s="28"/>
      <c r="B968" s="4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1:26" ht="12.75" customHeight="1" x14ac:dyDescent="0.25">
      <c r="A969" s="28"/>
      <c r="B969" s="4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1:26" ht="12.75" customHeight="1" x14ac:dyDescent="0.25">
      <c r="A970" s="28"/>
      <c r="B970" s="4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1:26" ht="12.75" customHeight="1" x14ac:dyDescent="0.25">
      <c r="A971" s="28"/>
      <c r="B971" s="4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1:26" ht="12.75" customHeight="1" x14ac:dyDescent="0.25">
      <c r="A972" s="28"/>
      <c r="B972" s="4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1:26" ht="12.75" customHeight="1" x14ac:dyDescent="0.25">
      <c r="A973" s="28"/>
      <c r="B973" s="4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1:26" ht="12.75" customHeight="1" x14ac:dyDescent="0.25">
      <c r="A974" s="28"/>
      <c r="B974" s="4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1:26" ht="12.75" customHeight="1" x14ac:dyDescent="0.25">
      <c r="A975" s="28"/>
      <c r="B975" s="4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1:26" ht="12.75" customHeight="1" x14ac:dyDescent="0.25">
      <c r="A976" s="28"/>
      <c r="B976" s="4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1:26" ht="12.75" customHeight="1" x14ac:dyDescent="0.25">
      <c r="A977" s="28"/>
      <c r="B977" s="4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1:26" ht="12.75" customHeight="1" x14ac:dyDescent="0.25">
      <c r="A978" s="28"/>
      <c r="B978" s="4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1:26" ht="12.75" customHeight="1" x14ac:dyDescent="0.25">
      <c r="A979" s="28"/>
      <c r="B979" s="4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1:26" ht="12.75" customHeight="1" x14ac:dyDescent="0.25">
      <c r="A980" s="28"/>
      <c r="B980" s="4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1:26" ht="12.75" customHeight="1" x14ac:dyDescent="0.25">
      <c r="A981" s="28"/>
      <c r="B981" s="4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1:26" ht="12.75" customHeight="1" x14ac:dyDescent="0.25">
      <c r="A982" s="28"/>
      <c r="B982" s="4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1:26" ht="12.75" customHeight="1" x14ac:dyDescent="0.25">
      <c r="A983" s="28"/>
      <c r="B983" s="4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1:26" ht="12.75" customHeight="1" x14ac:dyDescent="0.25">
      <c r="A984" s="28"/>
      <c r="B984" s="4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1:26" ht="12.75" customHeight="1" x14ac:dyDescent="0.25">
      <c r="A985" s="28"/>
      <c r="B985" s="4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1:26" ht="12.75" customHeight="1" x14ac:dyDescent="0.25">
      <c r="A986" s="28"/>
      <c r="B986" s="4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1:26" ht="12.75" customHeight="1" x14ac:dyDescent="0.25">
      <c r="A987" s="28"/>
      <c r="B987" s="4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1:26" ht="12.75" customHeight="1" x14ac:dyDescent="0.25">
      <c r="A988" s="28"/>
      <c r="B988" s="4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1:26" ht="12.75" customHeight="1" x14ac:dyDescent="0.25">
      <c r="A989" s="28"/>
      <c r="B989" s="4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1:26" ht="12.75" customHeight="1" x14ac:dyDescent="0.25">
      <c r="A990" s="28"/>
      <c r="B990" s="4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1:26" ht="12.75" customHeight="1" x14ac:dyDescent="0.25">
      <c r="A991" s="28"/>
      <c r="B991" s="4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1:26" ht="12.75" customHeight="1" x14ac:dyDescent="0.25">
      <c r="A992" s="28"/>
      <c r="B992" s="4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1:26" ht="12.75" customHeight="1" x14ac:dyDescent="0.25">
      <c r="A993" s="28"/>
      <c r="B993" s="4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1:26" ht="12.75" customHeight="1" x14ac:dyDescent="0.25">
      <c r="A994" s="28"/>
      <c r="B994" s="4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1:26" ht="12.75" customHeight="1" x14ac:dyDescent="0.25">
      <c r="A995" s="28"/>
      <c r="B995" s="4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1:26" ht="12.75" customHeight="1" x14ac:dyDescent="0.25">
      <c r="A996" s="28"/>
      <c r="B996" s="4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1:26" ht="12.75" customHeight="1" x14ac:dyDescent="0.25">
      <c r="A997" s="28"/>
      <c r="B997" s="4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1:26" ht="12.75" customHeight="1" x14ac:dyDescent="0.25">
      <c r="A998" s="28"/>
      <c r="B998" s="4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spans="1:26" ht="12.75" customHeight="1" x14ac:dyDescent="0.25">
      <c r="A999" s="28"/>
      <c r="B999" s="4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spans="1:26" ht="12.75" customHeight="1" x14ac:dyDescent="0.25">
      <c r="A1000" s="28"/>
      <c r="B1000" s="4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  <row r="1001" spans="1:26" ht="12.75" customHeight="1" x14ac:dyDescent="0.25">
      <c r="A1001" s="28"/>
      <c r="B1001" s="4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</row>
  </sheetData>
  <mergeCells count="13">
    <mergeCell ref="A1:A6"/>
    <mergeCell ref="B1:J1"/>
    <mergeCell ref="B2:J2"/>
    <mergeCell ref="B3:J3"/>
    <mergeCell ref="B4:B6"/>
    <mergeCell ref="C4:C6"/>
    <mergeCell ref="G4:G6"/>
    <mergeCell ref="D4:F4"/>
    <mergeCell ref="H4:J4"/>
    <mergeCell ref="D5:F5"/>
    <mergeCell ref="H5:J5"/>
    <mergeCell ref="D6:F6"/>
    <mergeCell ref="H6:J6"/>
  </mergeCells>
  <pageMargins left="0.7" right="0.7" top="0.75" bottom="0.75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4F637-81B6-403F-A9DA-745143283CFB}">
  <sheetPr>
    <tabColor theme="9"/>
  </sheetPr>
  <dimension ref="A1:AA182"/>
  <sheetViews>
    <sheetView topLeftCell="A60" zoomScale="103" workbookViewId="0">
      <selection activeCell="H2" sqref="H2"/>
    </sheetView>
  </sheetViews>
  <sheetFormatPr defaultRowHeight="13.8" x14ac:dyDescent="0.25"/>
  <cols>
    <col min="1" max="1" width="13" customWidth="1"/>
    <col min="2" max="2" width="10.3984375" customWidth="1"/>
    <col min="3" max="3" width="23.19921875" customWidth="1"/>
    <col min="4" max="4" width="13.69921875" customWidth="1"/>
    <col min="5" max="5" width="14.19921875" customWidth="1"/>
    <col min="6" max="6" width="12" customWidth="1"/>
    <col min="9" max="9" width="17.59765625" customWidth="1"/>
    <col min="18" max="18" width="11" customWidth="1"/>
    <col min="21" max="21" width="16.59765625" customWidth="1"/>
  </cols>
  <sheetData>
    <row r="1" spans="1:27" ht="18" x14ac:dyDescent="0.25">
      <c r="A1" s="1" t="s">
        <v>0</v>
      </c>
      <c r="B1" s="1"/>
      <c r="C1" s="1"/>
      <c r="D1" s="1" t="e">
        <f>Donations</f>
        <v>#NAME?</v>
      </c>
      <c r="E1" s="1"/>
      <c r="F1" s="1"/>
      <c r="G1" s="1"/>
      <c r="H1" s="1"/>
      <c r="I1" s="1"/>
      <c r="J1" s="1"/>
      <c r="K1" s="1"/>
      <c r="L1" s="1"/>
      <c r="N1" s="137"/>
      <c r="O1" s="138"/>
      <c r="P1" s="138"/>
      <c r="Q1" s="138"/>
    </row>
    <row r="2" spans="1:27" ht="57.6" x14ac:dyDescent="0.3">
      <c r="A2" s="2" t="s">
        <v>2</v>
      </c>
      <c r="B2" s="3" t="s">
        <v>3</v>
      </c>
      <c r="C2" s="3"/>
      <c r="D2" s="2"/>
      <c r="E2" s="2" t="s">
        <v>5</v>
      </c>
      <c r="F2" s="4" t="s">
        <v>6</v>
      </c>
      <c r="G2" s="3"/>
      <c r="H2" s="2" t="s">
        <v>7</v>
      </c>
      <c r="I2" s="2" t="s">
        <v>8</v>
      </c>
      <c r="J2" s="4" t="s">
        <v>9</v>
      </c>
      <c r="K2" s="3"/>
      <c r="L2" s="5" t="s">
        <v>10</v>
      </c>
      <c r="M2" s="6"/>
      <c r="N2" s="7"/>
      <c r="O2" s="7"/>
      <c r="P2" s="7"/>
      <c r="Q2" s="7"/>
      <c r="R2" s="8" t="s">
        <v>2</v>
      </c>
      <c r="S2" s="8"/>
      <c r="T2" s="8" t="s">
        <v>15</v>
      </c>
      <c r="U2" s="8"/>
      <c r="V2" s="8" t="s">
        <v>16</v>
      </c>
      <c r="W2" s="8"/>
      <c r="X2" s="8"/>
      <c r="Y2" s="8" t="s">
        <v>17</v>
      </c>
      <c r="Z2" s="8"/>
      <c r="AA2" s="8" t="s">
        <v>10</v>
      </c>
    </row>
    <row r="3" spans="1:27" x14ac:dyDescent="0.25">
      <c r="B3" t="s">
        <v>252</v>
      </c>
      <c r="F3">
        <v>23200.9</v>
      </c>
      <c r="L3">
        <v>23200.87</v>
      </c>
      <c r="N3" s="8"/>
      <c r="O3" s="8"/>
      <c r="T3" t="s">
        <v>251</v>
      </c>
      <c r="AA3">
        <v>23200.87</v>
      </c>
    </row>
    <row r="4" spans="1:27" ht="14.4" x14ac:dyDescent="0.3">
      <c r="A4" s="108">
        <v>44958</v>
      </c>
      <c r="B4" t="s">
        <v>54</v>
      </c>
      <c r="D4" s="116" t="s">
        <v>26</v>
      </c>
      <c r="E4" s="114"/>
      <c r="F4">
        <v>10</v>
      </c>
      <c r="H4" s="10"/>
      <c r="I4" s="10"/>
      <c r="K4" s="14"/>
      <c r="L4" t="s">
        <v>245</v>
      </c>
      <c r="M4" s="15"/>
      <c r="N4" s="16"/>
      <c r="O4" s="17"/>
      <c r="R4" s="108">
        <v>44958</v>
      </c>
      <c r="S4" s="8"/>
      <c r="T4" t="s">
        <v>54</v>
      </c>
      <c r="V4">
        <v>10</v>
      </c>
      <c r="W4" s="10"/>
      <c r="X4" s="8"/>
      <c r="Z4" s="8"/>
      <c r="AA4" t="s">
        <v>245</v>
      </c>
    </row>
    <row r="5" spans="1:27" ht="14.4" x14ac:dyDescent="0.3">
      <c r="A5" s="108">
        <v>44960</v>
      </c>
      <c r="B5" t="s">
        <v>202</v>
      </c>
      <c r="D5" s="116" t="s">
        <v>26</v>
      </c>
      <c r="E5" s="114"/>
      <c r="F5">
        <v>1500</v>
      </c>
      <c r="H5" s="10"/>
      <c r="I5" s="10"/>
      <c r="K5" s="12"/>
      <c r="L5">
        <v>24710.87</v>
      </c>
      <c r="N5" s="18"/>
      <c r="O5" s="19"/>
      <c r="R5" s="108">
        <v>44960</v>
      </c>
      <c r="S5" s="8"/>
      <c r="T5" t="s">
        <v>202</v>
      </c>
      <c r="V5">
        <v>1500</v>
      </c>
      <c r="W5" s="10"/>
      <c r="X5" s="8"/>
      <c r="Z5" s="8"/>
      <c r="AA5">
        <v>24710.87</v>
      </c>
    </row>
    <row r="6" spans="1:27" ht="14.4" x14ac:dyDescent="0.3">
      <c r="A6" s="108">
        <v>44960</v>
      </c>
      <c r="B6" t="s">
        <v>203</v>
      </c>
      <c r="D6" s="116"/>
      <c r="E6" s="114"/>
      <c r="H6" s="111" t="s">
        <v>197</v>
      </c>
      <c r="I6" s="111"/>
      <c r="J6">
        <v>1500</v>
      </c>
      <c r="K6" s="12"/>
      <c r="L6">
        <v>23210.87</v>
      </c>
      <c r="N6" s="18"/>
      <c r="O6" s="19"/>
      <c r="R6" s="108">
        <v>44960</v>
      </c>
      <c r="S6" s="8"/>
      <c r="T6" t="s">
        <v>203</v>
      </c>
      <c r="W6" s="10"/>
      <c r="X6" s="8"/>
      <c r="Y6">
        <v>1500</v>
      </c>
      <c r="Z6" s="8"/>
      <c r="AA6">
        <v>23210.87</v>
      </c>
    </row>
    <row r="7" spans="1:27" ht="14.4" x14ac:dyDescent="0.3">
      <c r="A7" s="108">
        <v>44963</v>
      </c>
      <c r="B7" t="s">
        <v>63</v>
      </c>
      <c r="D7" s="116"/>
      <c r="E7" s="114"/>
      <c r="H7" s="111" t="s">
        <v>197</v>
      </c>
      <c r="I7" s="111"/>
      <c r="J7">
        <v>59.62</v>
      </c>
      <c r="K7" s="12"/>
      <c r="L7">
        <v>2315125</v>
      </c>
      <c r="N7" s="18"/>
      <c r="O7" s="19"/>
      <c r="R7" s="108">
        <v>44963</v>
      </c>
      <c r="S7" s="8"/>
      <c r="T7" t="s">
        <v>63</v>
      </c>
      <c r="W7" s="10"/>
      <c r="X7" s="8"/>
      <c r="Y7">
        <v>59.62</v>
      </c>
      <c r="Z7" s="8"/>
      <c r="AA7">
        <v>2315125</v>
      </c>
    </row>
    <row r="8" spans="1:27" ht="14.4" x14ac:dyDescent="0.3">
      <c r="A8" s="108">
        <v>44971</v>
      </c>
      <c r="B8" t="s">
        <v>204</v>
      </c>
      <c r="D8" s="116"/>
      <c r="E8" s="114"/>
      <c r="H8" s="111" t="s">
        <v>197</v>
      </c>
      <c r="I8" s="111"/>
      <c r="J8">
        <v>360</v>
      </c>
      <c r="K8" s="12"/>
      <c r="L8">
        <v>22791.25</v>
      </c>
      <c r="N8" s="18"/>
      <c r="O8" s="19"/>
      <c r="R8" s="108">
        <v>44971</v>
      </c>
      <c r="S8" s="8"/>
      <c r="T8" t="s">
        <v>204</v>
      </c>
      <c r="W8" s="10"/>
      <c r="X8" s="8"/>
      <c r="Y8">
        <v>360</v>
      </c>
      <c r="Z8" s="8"/>
      <c r="AA8">
        <v>22791.25</v>
      </c>
    </row>
    <row r="9" spans="1:27" ht="14.4" x14ac:dyDescent="0.3">
      <c r="A9" s="108">
        <v>44973</v>
      </c>
      <c r="B9" t="s">
        <v>205</v>
      </c>
      <c r="D9" s="116" t="s">
        <v>41</v>
      </c>
      <c r="E9" s="114"/>
      <c r="F9">
        <v>2000</v>
      </c>
      <c r="H9" s="111"/>
      <c r="I9" s="111"/>
      <c r="K9" s="12"/>
      <c r="L9">
        <v>24791.25</v>
      </c>
      <c r="N9" s="18"/>
      <c r="O9" s="19"/>
      <c r="R9" s="108">
        <v>44973</v>
      </c>
      <c r="S9" s="8"/>
      <c r="T9" t="s">
        <v>205</v>
      </c>
      <c r="V9">
        <v>2000</v>
      </c>
      <c r="W9" s="10"/>
      <c r="X9" s="8"/>
      <c r="Z9" s="8"/>
      <c r="AA9">
        <v>24791.25</v>
      </c>
    </row>
    <row r="10" spans="1:27" ht="14.4" x14ac:dyDescent="0.3">
      <c r="A10" s="108">
        <v>44977</v>
      </c>
      <c r="B10" t="s">
        <v>138</v>
      </c>
      <c r="D10" s="116"/>
      <c r="E10" s="114"/>
      <c r="H10" s="111" t="s">
        <v>197</v>
      </c>
      <c r="I10" s="111"/>
      <c r="J10">
        <v>22.34</v>
      </c>
      <c r="K10" s="12"/>
      <c r="L10">
        <v>24768.91</v>
      </c>
      <c r="N10" s="18"/>
      <c r="O10" s="19"/>
      <c r="R10" s="108">
        <v>44977</v>
      </c>
      <c r="S10" s="8"/>
      <c r="T10" t="s">
        <v>138</v>
      </c>
      <c r="W10" s="10"/>
      <c r="X10" s="8"/>
      <c r="Y10">
        <v>22.34</v>
      </c>
      <c r="Z10" s="8"/>
      <c r="AA10">
        <v>24768.91</v>
      </c>
    </row>
    <row r="11" spans="1:27" ht="14.4" x14ac:dyDescent="0.3">
      <c r="A11" s="108">
        <v>44977</v>
      </c>
      <c r="B11" t="s">
        <v>138</v>
      </c>
      <c r="D11" s="116"/>
      <c r="E11" s="114"/>
      <c r="H11" s="111" t="s">
        <v>197</v>
      </c>
      <c r="I11" s="111"/>
      <c r="J11">
        <v>36.5</v>
      </c>
      <c r="K11" s="12"/>
      <c r="L11">
        <v>24732.41</v>
      </c>
      <c r="N11" s="20"/>
      <c r="O11" s="19"/>
      <c r="R11" s="108">
        <v>44977</v>
      </c>
      <c r="S11" s="8"/>
      <c r="T11" t="s">
        <v>138</v>
      </c>
      <c r="W11" s="10"/>
      <c r="X11" s="8"/>
      <c r="Y11">
        <v>36.5</v>
      </c>
      <c r="Z11" s="8"/>
      <c r="AA11">
        <v>24732.41</v>
      </c>
    </row>
    <row r="12" spans="1:27" ht="14.4" x14ac:dyDescent="0.3">
      <c r="A12" s="108">
        <v>44977</v>
      </c>
      <c r="B12" t="s">
        <v>53</v>
      </c>
      <c r="D12" s="116"/>
      <c r="E12" s="114"/>
      <c r="H12" s="111" t="s">
        <v>197</v>
      </c>
      <c r="I12" s="111"/>
      <c r="J12">
        <v>1000</v>
      </c>
      <c r="K12" s="12"/>
      <c r="L12">
        <v>23732.41</v>
      </c>
      <c r="N12" s="20"/>
      <c r="O12" s="19"/>
      <c r="R12" s="108">
        <v>44977</v>
      </c>
      <c r="S12" s="8"/>
      <c r="T12" t="s">
        <v>53</v>
      </c>
      <c r="W12" s="10"/>
      <c r="X12" s="8"/>
      <c r="Y12">
        <v>1000</v>
      </c>
      <c r="Z12" s="8"/>
      <c r="AA12">
        <v>23732.41</v>
      </c>
    </row>
    <row r="13" spans="1:27" ht="14.4" x14ac:dyDescent="0.3">
      <c r="A13" s="108">
        <v>44978</v>
      </c>
      <c r="B13" t="s">
        <v>28</v>
      </c>
      <c r="D13" s="116" t="s">
        <v>26</v>
      </c>
      <c r="E13" s="114"/>
      <c r="F13">
        <v>24.02</v>
      </c>
      <c r="H13" s="111"/>
      <c r="I13" s="111"/>
      <c r="K13" s="12"/>
      <c r="L13">
        <v>23756.43</v>
      </c>
      <c r="N13" s="20"/>
      <c r="O13" s="19"/>
      <c r="R13" s="108">
        <v>44978</v>
      </c>
      <c r="S13" s="8"/>
      <c r="T13" t="s">
        <v>28</v>
      </c>
      <c r="V13">
        <v>24.02</v>
      </c>
      <c r="W13" s="10"/>
      <c r="X13" s="8"/>
      <c r="Z13" s="8"/>
      <c r="AA13">
        <v>23756.43</v>
      </c>
    </row>
    <row r="14" spans="1:27" ht="15.6" x14ac:dyDescent="0.3">
      <c r="A14" s="108">
        <v>44984</v>
      </c>
      <c r="B14" t="s">
        <v>28</v>
      </c>
      <c r="D14" s="116" t="s">
        <v>26</v>
      </c>
      <c r="E14" s="114"/>
      <c r="F14">
        <v>50</v>
      </c>
      <c r="H14" s="111"/>
      <c r="I14" s="111"/>
      <c r="K14" s="12"/>
      <c r="L14">
        <v>23806.43</v>
      </c>
      <c r="N14" s="20"/>
      <c r="O14" s="22"/>
      <c r="R14" s="108">
        <v>44984</v>
      </c>
      <c r="S14" s="8"/>
      <c r="T14" t="s">
        <v>28</v>
      </c>
      <c r="V14">
        <v>50</v>
      </c>
      <c r="W14" s="10"/>
      <c r="X14" s="8"/>
      <c r="Z14" s="8"/>
      <c r="AA14">
        <v>23806.43</v>
      </c>
    </row>
    <row r="15" spans="1:27" ht="14.4" x14ac:dyDescent="0.3">
      <c r="A15" s="108">
        <v>44986</v>
      </c>
      <c r="B15" t="s">
        <v>54</v>
      </c>
      <c r="D15" s="116" t="s">
        <v>26</v>
      </c>
      <c r="E15" s="114"/>
      <c r="F15">
        <v>10</v>
      </c>
      <c r="H15" s="111"/>
      <c r="I15" s="111"/>
      <c r="K15" s="12"/>
      <c r="L15">
        <v>23816.43</v>
      </c>
      <c r="N15" s="18"/>
      <c r="O15" s="23"/>
      <c r="R15" s="108">
        <v>44986</v>
      </c>
      <c r="S15" s="8"/>
      <c r="T15" t="s">
        <v>54</v>
      </c>
      <c r="V15">
        <v>10</v>
      </c>
      <c r="W15" s="10"/>
      <c r="X15" s="8"/>
      <c r="Z15" s="8"/>
      <c r="AA15">
        <v>23816.43</v>
      </c>
    </row>
    <row r="16" spans="1:27" ht="15.6" x14ac:dyDescent="0.3">
      <c r="A16" s="108">
        <v>44986</v>
      </c>
      <c r="B16" t="s">
        <v>206</v>
      </c>
      <c r="D16" s="116"/>
      <c r="E16" s="114"/>
      <c r="H16" s="111" t="s">
        <v>197</v>
      </c>
      <c r="I16" s="111"/>
      <c r="J16">
        <v>714</v>
      </c>
      <c r="K16" s="12"/>
      <c r="L16">
        <v>23102.43</v>
      </c>
      <c r="N16" s="24"/>
      <c r="O16" s="25"/>
      <c r="R16" s="108">
        <v>44986</v>
      </c>
      <c r="S16" s="8"/>
      <c r="T16" t="s">
        <v>206</v>
      </c>
      <c r="W16" s="10"/>
      <c r="X16" s="8"/>
      <c r="Y16">
        <v>714</v>
      </c>
      <c r="Z16" s="8"/>
      <c r="AA16">
        <v>23102.43</v>
      </c>
    </row>
    <row r="17" spans="1:27" ht="14.4" x14ac:dyDescent="0.3">
      <c r="A17" s="108">
        <v>44988</v>
      </c>
      <c r="B17" t="s">
        <v>63</v>
      </c>
      <c r="D17" s="116"/>
      <c r="E17" s="114"/>
      <c r="H17" s="111" t="s">
        <v>197</v>
      </c>
      <c r="I17" s="111"/>
      <c r="J17">
        <v>44.65</v>
      </c>
      <c r="K17" s="12"/>
      <c r="L17">
        <v>23057.78</v>
      </c>
      <c r="N17" s="26"/>
      <c r="O17" s="19"/>
      <c r="R17" s="108">
        <v>44988</v>
      </c>
      <c r="S17" s="8"/>
      <c r="T17" t="s">
        <v>63</v>
      </c>
      <c r="W17" s="10"/>
      <c r="X17" s="8"/>
      <c r="Y17">
        <v>44.65</v>
      </c>
      <c r="Z17" s="8"/>
      <c r="AA17">
        <v>23057.78</v>
      </c>
    </row>
    <row r="18" spans="1:27" ht="14.4" x14ac:dyDescent="0.3">
      <c r="A18" s="108">
        <v>45000</v>
      </c>
      <c r="B18" t="s">
        <v>207</v>
      </c>
      <c r="D18" s="116"/>
      <c r="E18" s="114"/>
      <c r="H18" s="111" t="s">
        <v>197</v>
      </c>
      <c r="I18" s="111"/>
      <c r="J18">
        <v>25</v>
      </c>
      <c r="K18" s="12"/>
      <c r="L18">
        <v>23032.78</v>
      </c>
      <c r="N18" s="25"/>
      <c r="O18" s="19"/>
      <c r="R18" s="108">
        <v>45000</v>
      </c>
      <c r="S18" s="8"/>
      <c r="T18" t="s">
        <v>207</v>
      </c>
      <c r="W18" s="10"/>
      <c r="X18" s="8"/>
      <c r="Y18">
        <v>25</v>
      </c>
      <c r="Z18" s="8"/>
      <c r="AA18">
        <v>23032.78</v>
      </c>
    </row>
    <row r="19" spans="1:27" ht="15.6" x14ac:dyDescent="0.3">
      <c r="A19" s="108">
        <v>45005</v>
      </c>
      <c r="B19" t="s">
        <v>138</v>
      </c>
      <c r="D19" s="116"/>
      <c r="E19" s="114"/>
      <c r="H19" s="111" t="s">
        <v>197</v>
      </c>
      <c r="I19" s="111"/>
      <c r="J19">
        <v>22.34</v>
      </c>
      <c r="K19" s="12"/>
      <c r="L19">
        <v>23010.44</v>
      </c>
      <c r="N19" s="18"/>
      <c r="O19" s="22"/>
      <c r="R19" s="108">
        <v>45005</v>
      </c>
      <c r="S19" s="8"/>
      <c r="T19" t="s">
        <v>138</v>
      </c>
      <c r="W19" s="10"/>
      <c r="X19" s="8"/>
      <c r="Y19">
        <v>22.34</v>
      </c>
      <c r="Z19" s="8"/>
      <c r="AA19">
        <v>23010.44</v>
      </c>
    </row>
    <row r="20" spans="1:27" ht="14.4" x14ac:dyDescent="0.3">
      <c r="A20" s="108">
        <v>45005</v>
      </c>
      <c r="B20" t="s">
        <v>138</v>
      </c>
      <c r="D20" s="116"/>
      <c r="E20" s="114"/>
      <c r="H20" s="111" t="s">
        <v>197</v>
      </c>
      <c r="I20" s="111"/>
      <c r="J20">
        <v>36.5</v>
      </c>
      <c r="K20" s="12"/>
      <c r="L20">
        <v>22973.94</v>
      </c>
      <c r="N20" s="18"/>
      <c r="O20" s="27"/>
      <c r="R20" s="108">
        <v>45005</v>
      </c>
      <c r="S20" s="8"/>
      <c r="T20" t="s">
        <v>138</v>
      </c>
      <c r="W20" s="10"/>
      <c r="X20" s="8"/>
      <c r="Y20">
        <v>36.5</v>
      </c>
      <c r="Z20" s="8"/>
      <c r="AA20">
        <v>22973.94</v>
      </c>
    </row>
    <row r="21" spans="1:27" ht="15.6" x14ac:dyDescent="0.3">
      <c r="A21" s="108">
        <v>45005</v>
      </c>
      <c r="B21" t="s">
        <v>53</v>
      </c>
      <c r="D21" s="116"/>
      <c r="E21" s="114"/>
      <c r="H21" s="111" t="s">
        <v>197</v>
      </c>
      <c r="I21" s="111"/>
      <c r="J21">
        <v>1000</v>
      </c>
      <c r="K21" s="12"/>
      <c r="L21">
        <v>21973.94</v>
      </c>
      <c r="N21" s="24"/>
      <c r="O21" s="22"/>
      <c r="R21" s="108">
        <v>45005</v>
      </c>
      <c r="S21" s="8"/>
      <c r="T21" t="s">
        <v>53</v>
      </c>
      <c r="W21" s="10"/>
      <c r="X21" s="8"/>
      <c r="Y21">
        <v>1000</v>
      </c>
      <c r="Z21" s="8"/>
      <c r="AA21">
        <v>21973.94</v>
      </c>
    </row>
    <row r="22" spans="1:27" ht="14.4" x14ac:dyDescent="0.3">
      <c r="A22" s="108">
        <v>45012</v>
      </c>
      <c r="B22" t="s">
        <v>54</v>
      </c>
      <c r="D22" s="127" t="s">
        <v>26</v>
      </c>
      <c r="E22" s="114"/>
      <c r="F22">
        <v>50</v>
      </c>
      <c r="H22" s="111"/>
      <c r="I22" s="111"/>
      <c r="K22" s="12"/>
      <c r="L22">
        <v>22170.09</v>
      </c>
      <c r="N22" s="28"/>
      <c r="O22" s="8"/>
      <c r="R22" s="108">
        <v>45012</v>
      </c>
      <c r="S22" s="8"/>
      <c r="T22" t="s">
        <v>54</v>
      </c>
      <c r="V22">
        <v>50</v>
      </c>
      <c r="W22" s="10"/>
      <c r="X22" s="8"/>
      <c r="Z22" s="8"/>
      <c r="AA22">
        <v>22170.09</v>
      </c>
    </row>
    <row r="23" spans="1:27" ht="15.6" x14ac:dyDescent="0.3">
      <c r="A23" s="108">
        <v>45012</v>
      </c>
      <c r="B23" t="s">
        <v>208</v>
      </c>
      <c r="D23" s="116" t="s">
        <v>26</v>
      </c>
      <c r="E23" s="114"/>
      <c r="F23">
        <v>146.15</v>
      </c>
      <c r="H23" s="111"/>
      <c r="I23" s="111"/>
      <c r="K23" s="12"/>
      <c r="L23">
        <v>22170.09</v>
      </c>
      <c r="N23" s="29"/>
      <c r="O23" s="8"/>
      <c r="R23" s="108">
        <v>45012</v>
      </c>
      <c r="S23" s="8"/>
      <c r="T23" t="s">
        <v>208</v>
      </c>
      <c r="V23">
        <v>146.15</v>
      </c>
      <c r="W23" s="10"/>
      <c r="X23" s="8"/>
      <c r="Z23" s="8"/>
      <c r="AA23">
        <v>22170.09</v>
      </c>
    </row>
    <row r="24" spans="1:27" ht="14.4" x14ac:dyDescent="0.3">
      <c r="A24" s="108">
        <v>45012</v>
      </c>
      <c r="B24" t="s">
        <v>209</v>
      </c>
      <c r="D24" s="117" t="s">
        <v>19</v>
      </c>
      <c r="E24" s="114"/>
      <c r="F24">
        <v>800</v>
      </c>
      <c r="H24" s="111"/>
      <c r="I24" s="111"/>
      <c r="K24" s="12"/>
      <c r="L24">
        <v>22970.09</v>
      </c>
      <c r="N24" s="28"/>
      <c r="O24" s="8"/>
      <c r="R24" s="108">
        <v>45012</v>
      </c>
      <c r="S24" s="8"/>
      <c r="T24" t="s">
        <v>209</v>
      </c>
      <c r="V24">
        <v>800</v>
      </c>
      <c r="W24" s="10"/>
      <c r="X24" s="8"/>
      <c r="Z24" s="8"/>
      <c r="AA24">
        <v>22970.09</v>
      </c>
    </row>
    <row r="25" spans="1:27" ht="15.6" x14ac:dyDescent="0.3">
      <c r="A25" s="108">
        <v>45014</v>
      </c>
      <c r="B25" t="s">
        <v>210</v>
      </c>
      <c r="D25" s="116"/>
      <c r="E25" s="114"/>
      <c r="H25" s="111" t="s">
        <v>197</v>
      </c>
      <c r="I25" s="111"/>
      <c r="J25">
        <v>15.3</v>
      </c>
      <c r="K25" s="12"/>
      <c r="L25">
        <v>22954.79</v>
      </c>
      <c r="N25" s="30"/>
      <c r="O25" s="8"/>
      <c r="R25" s="108">
        <v>45014</v>
      </c>
      <c r="S25" s="8"/>
      <c r="T25" t="s">
        <v>210</v>
      </c>
      <c r="W25" s="10"/>
      <c r="X25" s="8"/>
      <c r="Y25">
        <v>15.3</v>
      </c>
      <c r="Z25" s="8"/>
      <c r="AA25">
        <v>22954.79</v>
      </c>
    </row>
    <row r="26" spans="1:27" ht="15.6" x14ac:dyDescent="0.3">
      <c r="A26" s="108">
        <v>45014</v>
      </c>
      <c r="B26" t="s">
        <v>211</v>
      </c>
      <c r="D26" s="116"/>
      <c r="E26" s="114"/>
      <c r="H26" s="111" t="s">
        <v>197</v>
      </c>
      <c r="I26" s="111"/>
      <c r="J26">
        <v>14.39</v>
      </c>
      <c r="K26" s="12"/>
      <c r="L26">
        <v>22940.400000000001</v>
      </c>
      <c r="N26" s="30"/>
      <c r="O26" s="8"/>
      <c r="R26" s="108">
        <v>45014</v>
      </c>
      <c r="S26" s="8"/>
      <c r="T26" t="s">
        <v>211</v>
      </c>
      <c r="W26" s="10"/>
      <c r="X26" s="8"/>
      <c r="Y26">
        <v>14.39</v>
      </c>
      <c r="Z26" s="8"/>
      <c r="AA26">
        <v>22940.400000000001</v>
      </c>
    </row>
    <row r="27" spans="1:27" ht="15.6" x14ac:dyDescent="0.3">
      <c r="A27" s="108">
        <v>45015</v>
      </c>
      <c r="B27" t="s">
        <v>212</v>
      </c>
      <c r="D27" s="116"/>
      <c r="E27" s="114"/>
      <c r="H27" s="111" t="s">
        <v>197</v>
      </c>
      <c r="I27" s="111"/>
      <c r="J27">
        <v>15.3</v>
      </c>
      <c r="K27" s="12"/>
      <c r="L27">
        <v>22925.1</v>
      </c>
      <c r="N27" s="32"/>
      <c r="O27" s="8"/>
      <c r="R27" s="108">
        <v>45015</v>
      </c>
      <c r="S27" s="8"/>
      <c r="T27" t="s">
        <v>212</v>
      </c>
      <c r="W27" s="10"/>
      <c r="X27" s="8"/>
      <c r="Y27">
        <v>15.3</v>
      </c>
      <c r="Z27" s="8"/>
      <c r="AA27">
        <v>22925.1</v>
      </c>
    </row>
    <row r="28" spans="1:27" ht="14.4" x14ac:dyDescent="0.3">
      <c r="A28" s="108">
        <v>45015</v>
      </c>
      <c r="B28" t="s">
        <v>155</v>
      </c>
      <c r="D28" s="116"/>
      <c r="E28" s="114"/>
      <c r="H28" s="112" t="s">
        <v>197</v>
      </c>
      <c r="I28" s="112"/>
      <c r="J28">
        <v>14.39</v>
      </c>
      <c r="K28" s="12"/>
      <c r="L28">
        <v>22910.71</v>
      </c>
      <c r="N28" s="35"/>
      <c r="O28" s="8"/>
      <c r="R28" s="108">
        <v>45015</v>
      </c>
      <c r="S28" s="8"/>
      <c r="T28" t="s">
        <v>155</v>
      </c>
      <c r="W28" s="10"/>
      <c r="X28" s="8"/>
      <c r="Y28">
        <v>14.39</v>
      </c>
      <c r="Z28" s="8"/>
      <c r="AA28">
        <v>22910.71</v>
      </c>
    </row>
    <row r="29" spans="1:27" ht="15.6" x14ac:dyDescent="0.3">
      <c r="A29" s="108">
        <v>45019</v>
      </c>
      <c r="B29" t="s">
        <v>54</v>
      </c>
      <c r="D29" s="116" t="s">
        <v>26</v>
      </c>
      <c r="E29" s="115"/>
      <c r="F29">
        <v>10</v>
      </c>
      <c r="H29" s="111"/>
      <c r="I29" s="111"/>
      <c r="K29" s="12"/>
      <c r="L29">
        <v>22920.71</v>
      </c>
      <c r="N29" s="24"/>
      <c r="O29" s="8"/>
      <c r="R29" s="108">
        <v>45019</v>
      </c>
      <c r="S29" s="8"/>
      <c r="T29" t="s">
        <v>54</v>
      </c>
      <c r="V29">
        <v>10</v>
      </c>
      <c r="W29" s="10"/>
      <c r="X29" s="8"/>
      <c r="Z29" s="8"/>
      <c r="AA29">
        <v>22920.71</v>
      </c>
    </row>
    <row r="30" spans="1:27" ht="14.4" x14ac:dyDescent="0.3">
      <c r="A30" s="108">
        <v>45019</v>
      </c>
      <c r="B30" t="s">
        <v>213</v>
      </c>
      <c r="D30" s="116"/>
      <c r="E30" s="114"/>
      <c r="H30" s="111" t="s">
        <v>197</v>
      </c>
      <c r="I30" s="111"/>
      <c r="J30">
        <v>750</v>
      </c>
      <c r="K30" s="12"/>
      <c r="L30">
        <v>22170.71</v>
      </c>
      <c r="N30" s="8"/>
      <c r="O30" s="8"/>
      <c r="R30" s="108">
        <v>45019</v>
      </c>
      <c r="S30" s="8"/>
      <c r="T30" t="s">
        <v>213</v>
      </c>
      <c r="W30" s="10"/>
      <c r="X30" s="8"/>
      <c r="Y30">
        <v>750</v>
      </c>
      <c r="Z30" s="8"/>
      <c r="AA30">
        <v>22170.71</v>
      </c>
    </row>
    <row r="31" spans="1:27" ht="14.4" x14ac:dyDescent="0.3">
      <c r="A31" s="108">
        <v>45019</v>
      </c>
      <c r="B31" t="s">
        <v>28</v>
      </c>
      <c r="D31" s="116" t="s">
        <v>26</v>
      </c>
      <c r="E31" s="114"/>
      <c r="F31">
        <v>19.420000000000002</v>
      </c>
      <c r="H31" s="111"/>
      <c r="I31" s="111"/>
      <c r="K31" s="12"/>
      <c r="L31">
        <v>22190.13</v>
      </c>
      <c r="N31" s="8"/>
      <c r="O31" s="8"/>
      <c r="R31" s="108">
        <v>45019</v>
      </c>
      <c r="S31" s="8"/>
      <c r="T31" t="s">
        <v>28</v>
      </c>
      <c r="V31">
        <v>19.420000000000002</v>
      </c>
      <c r="W31" s="10"/>
      <c r="X31" s="8"/>
      <c r="Z31" s="8"/>
      <c r="AA31">
        <v>22190.13</v>
      </c>
    </row>
    <row r="32" spans="1:27" ht="14.4" x14ac:dyDescent="0.3">
      <c r="A32" s="108">
        <v>45021</v>
      </c>
      <c r="B32" t="s">
        <v>63</v>
      </c>
      <c r="D32" s="116"/>
      <c r="E32" s="114"/>
      <c r="H32" s="111" t="s">
        <v>197</v>
      </c>
      <c r="I32" s="111"/>
      <c r="J32">
        <v>44.65</v>
      </c>
      <c r="K32" s="12"/>
      <c r="L32">
        <v>22145.48</v>
      </c>
      <c r="N32" s="8"/>
      <c r="O32" s="8"/>
      <c r="R32" s="108">
        <v>45021</v>
      </c>
      <c r="S32" s="8"/>
      <c r="T32" t="s">
        <v>63</v>
      </c>
      <c r="W32" s="10"/>
      <c r="X32" s="8"/>
      <c r="Y32">
        <v>44.65</v>
      </c>
      <c r="Z32" s="8"/>
      <c r="AA32">
        <v>22145.48</v>
      </c>
    </row>
    <row r="33" spans="1:27" ht="14.4" x14ac:dyDescent="0.3">
      <c r="A33" s="108">
        <v>45027</v>
      </c>
      <c r="B33" t="s">
        <v>214</v>
      </c>
      <c r="D33" s="127" t="s">
        <v>19</v>
      </c>
      <c r="E33" s="114"/>
      <c r="F33">
        <v>350</v>
      </c>
      <c r="H33" s="111"/>
      <c r="I33" s="111"/>
      <c r="K33" s="12"/>
      <c r="L33">
        <v>22495.48</v>
      </c>
      <c r="R33" s="108">
        <v>45027</v>
      </c>
      <c r="S33" s="8"/>
      <c r="T33" t="s">
        <v>214</v>
      </c>
      <c r="V33">
        <v>350</v>
      </c>
      <c r="W33" s="10"/>
      <c r="X33" s="8"/>
      <c r="Z33" s="8"/>
      <c r="AA33">
        <v>22495.48</v>
      </c>
    </row>
    <row r="34" spans="1:27" ht="14.4" x14ac:dyDescent="0.3">
      <c r="A34" s="108">
        <v>45027</v>
      </c>
      <c r="B34" t="s">
        <v>54</v>
      </c>
      <c r="D34" s="116" t="s">
        <v>26</v>
      </c>
      <c r="E34" s="114"/>
      <c r="F34">
        <v>150</v>
      </c>
      <c r="H34" s="111"/>
      <c r="I34" s="111"/>
      <c r="K34" s="12"/>
      <c r="L34">
        <v>22645.48</v>
      </c>
      <c r="R34" s="108">
        <v>45027</v>
      </c>
      <c r="S34" s="8"/>
      <c r="T34" t="s">
        <v>54</v>
      </c>
      <c r="V34">
        <v>150</v>
      </c>
      <c r="W34" s="10"/>
      <c r="X34" s="8"/>
      <c r="Z34" s="8"/>
      <c r="AA34">
        <v>22645.48</v>
      </c>
    </row>
    <row r="35" spans="1:27" ht="14.4" x14ac:dyDescent="0.3">
      <c r="A35" s="108">
        <v>45033</v>
      </c>
      <c r="B35" t="s">
        <v>54</v>
      </c>
      <c r="D35" s="116" t="s">
        <v>26</v>
      </c>
      <c r="E35" s="114"/>
      <c r="F35">
        <v>87.09</v>
      </c>
      <c r="H35" s="111"/>
      <c r="I35" s="111"/>
      <c r="K35" s="12"/>
      <c r="L35">
        <v>22732.57</v>
      </c>
      <c r="R35" s="108">
        <v>45033</v>
      </c>
      <c r="S35" s="8"/>
      <c r="T35" t="s">
        <v>54</v>
      </c>
      <c r="V35">
        <v>87.09</v>
      </c>
      <c r="W35" s="10"/>
      <c r="X35" s="8"/>
      <c r="Z35" s="8"/>
      <c r="AA35">
        <v>22732.57</v>
      </c>
    </row>
    <row r="36" spans="1:27" ht="14.4" x14ac:dyDescent="0.3">
      <c r="A36" s="108">
        <v>45035</v>
      </c>
      <c r="B36" t="s">
        <v>138</v>
      </c>
      <c r="D36" s="116"/>
      <c r="E36" s="114"/>
      <c r="H36" s="111" t="s">
        <v>197</v>
      </c>
      <c r="I36" s="111"/>
      <c r="J36">
        <v>26.2</v>
      </c>
      <c r="K36" s="12"/>
      <c r="L36">
        <v>22706.37</v>
      </c>
      <c r="R36" s="108">
        <v>45035</v>
      </c>
      <c r="S36" s="8"/>
      <c r="T36" t="s">
        <v>138</v>
      </c>
      <c r="W36" s="10"/>
      <c r="X36" s="8"/>
      <c r="Y36">
        <v>26.2</v>
      </c>
      <c r="Z36" s="8"/>
      <c r="AA36">
        <v>22706.37</v>
      </c>
    </row>
    <row r="37" spans="1:27" ht="14.4" x14ac:dyDescent="0.3">
      <c r="A37" s="108">
        <v>45035</v>
      </c>
      <c r="B37" t="s">
        <v>138</v>
      </c>
      <c r="D37" s="116"/>
      <c r="E37" s="114"/>
      <c r="H37" s="111" t="s">
        <v>197</v>
      </c>
      <c r="I37" s="111"/>
      <c r="J37">
        <v>36.5</v>
      </c>
      <c r="K37" s="12"/>
      <c r="L37">
        <v>22669.87</v>
      </c>
      <c r="R37" s="108">
        <v>45035</v>
      </c>
      <c r="S37" s="8"/>
      <c r="T37" t="s">
        <v>138</v>
      </c>
      <c r="W37" s="10"/>
      <c r="X37" s="8"/>
      <c r="Y37">
        <v>36.5</v>
      </c>
      <c r="Z37" s="8"/>
      <c r="AA37">
        <v>22669.87</v>
      </c>
    </row>
    <row r="38" spans="1:27" ht="14.4" x14ac:dyDescent="0.3">
      <c r="A38" s="108">
        <v>45036</v>
      </c>
      <c r="B38" t="s">
        <v>53</v>
      </c>
      <c r="D38" s="116"/>
      <c r="E38" s="114"/>
      <c r="H38" s="111" t="s">
        <v>197</v>
      </c>
      <c r="I38" s="111"/>
      <c r="J38">
        <v>2000</v>
      </c>
      <c r="K38" s="12"/>
      <c r="L38">
        <v>20669.87</v>
      </c>
      <c r="R38" s="108">
        <v>45036</v>
      </c>
      <c r="S38" s="8"/>
      <c r="T38" t="s">
        <v>53</v>
      </c>
      <c r="W38" s="10"/>
      <c r="X38" s="8"/>
      <c r="Y38">
        <v>2000</v>
      </c>
      <c r="Z38" s="8"/>
      <c r="AA38">
        <v>20669.87</v>
      </c>
    </row>
    <row r="39" spans="1:27" ht="14.4" x14ac:dyDescent="0.3">
      <c r="A39" s="108">
        <v>45040</v>
      </c>
      <c r="B39" t="s">
        <v>54</v>
      </c>
      <c r="D39" s="116" t="s">
        <v>26</v>
      </c>
      <c r="E39" s="114"/>
      <c r="F39">
        <v>8.93</v>
      </c>
      <c r="H39" s="111"/>
      <c r="I39" s="111"/>
      <c r="K39" s="12"/>
      <c r="L39">
        <v>20678.8</v>
      </c>
      <c r="R39" s="108">
        <v>45040</v>
      </c>
      <c r="S39" s="8"/>
      <c r="T39" t="s">
        <v>54</v>
      </c>
      <c r="V39">
        <v>8.93</v>
      </c>
      <c r="W39" s="10"/>
      <c r="X39" s="8"/>
      <c r="Z39" s="8"/>
      <c r="AA39">
        <v>20678.8</v>
      </c>
    </row>
    <row r="40" spans="1:27" ht="14.4" x14ac:dyDescent="0.3">
      <c r="A40" s="108">
        <v>45048</v>
      </c>
      <c r="B40" t="s">
        <v>215</v>
      </c>
      <c r="D40" s="116"/>
      <c r="E40" s="114"/>
      <c r="H40" s="111" t="s">
        <v>197</v>
      </c>
      <c r="I40" s="111"/>
      <c r="J40">
        <v>109.95</v>
      </c>
      <c r="K40" s="12"/>
      <c r="L40">
        <v>20568.849999999999</v>
      </c>
      <c r="R40" s="108">
        <v>45048</v>
      </c>
      <c r="S40" s="8"/>
      <c r="T40" t="s">
        <v>215</v>
      </c>
      <c r="W40" s="10"/>
      <c r="X40" s="8"/>
      <c r="Y40">
        <v>109.95</v>
      </c>
      <c r="Z40" s="8"/>
      <c r="AA40">
        <v>20568.849999999999</v>
      </c>
    </row>
    <row r="41" spans="1:27" ht="14.4" x14ac:dyDescent="0.3">
      <c r="A41" s="108">
        <v>45048</v>
      </c>
      <c r="B41" t="s">
        <v>216</v>
      </c>
      <c r="D41" s="116" t="s">
        <v>19</v>
      </c>
      <c r="E41" s="114"/>
      <c r="F41">
        <v>0.42</v>
      </c>
      <c r="H41" s="111"/>
      <c r="I41" s="111"/>
      <c r="K41" s="12"/>
      <c r="L41">
        <v>20569.27</v>
      </c>
      <c r="R41" s="108">
        <v>45048</v>
      </c>
      <c r="S41" s="8"/>
      <c r="T41" t="s">
        <v>216</v>
      </c>
      <c r="V41">
        <v>0.42</v>
      </c>
      <c r="W41" s="10"/>
      <c r="X41" s="8"/>
      <c r="Z41" s="8"/>
      <c r="AA41">
        <v>20569.27</v>
      </c>
    </row>
    <row r="42" spans="1:27" ht="14.4" x14ac:dyDescent="0.3">
      <c r="A42" s="108">
        <v>45048</v>
      </c>
      <c r="B42" t="s">
        <v>217</v>
      </c>
      <c r="D42" s="116"/>
      <c r="E42" s="114"/>
      <c r="H42" s="111" t="s">
        <v>197</v>
      </c>
      <c r="I42" s="111"/>
      <c r="J42">
        <v>15.3</v>
      </c>
      <c r="K42" s="12"/>
      <c r="L42">
        <v>20553.97</v>
      </c>
      <c r="M42" s="36"/>
      <c r="R42" s="108">
        <v>45048</v>
      </c>
      <c r="S42" s="8"/>
      <c r="T42" t="s">
        <v>217</v>
      </c>
      <c r="W42" s="10"/>
      <c r="X42" s="8"/>
      <c r="Y42">
        <v>15.3</v>
      </c>
      <c r="Z42" s="8"/>
      <c r="AA42">
        <v>20553.97</v>
      </c>
    </row>
    <row r="43" spans="1:27" ht="14.4" x14ac:dyDescent="0.3">
      <c r="A43" s="108">
        <v>45048</v>
      </c>
      <c r="B43" t="s">
        <v>51</v>
      </c>
      <c r="D43" s="116"/>
      <c r="E43" s="114"/>
      <c r="H43" s="111" t="s">
        <v>197</v>
      </c>
      <c r="I43" s="111"/>
      <c r="J43">
        <v>14.39</v>
      </c>
      <c r="K43" s="12"/>
      <c r="L43">
        <v>20539.580000000002</v>
      </c>
      <c r="R43" s="108">
        <v>45048</v>
      </c>
      <c r="S43" s="8"/>
      <c r="T43" t="s">
        <v>51</v>
      </c>
      <c r="W43" s="10"/>
      <c r="X43" s="8"/>
      <c r="Y43">
        <v>14.39</v>
      </c>
      <c r="Z43" s="8"/>
      <c r="AA43">
        <v>20539.580000000002</v>
      </c>
    </row>
    <row r="44" spans="1:27" ht="14.4" x14ac:dyDescent="0.3">
      <c r="A44" s="108">
        <v>45048</v>
      </c>
      <c r="B44" t="s">
        <v>54</v>
      </c>
      <c r="D44" s="116" t="s">
        <v>26</v>
      </c>
      <c r="E44" s="114"/>
      <c r="F44">
        <v>19.420000000000002</v>
      </c>
      <c r="H44" s="111"/>
      <c r="I44" s="111"/>
      <c r="K44" s="12"/>
      <c r="L44">
        <v>20559</v>
      </c>
      <c r="R44" s="108">
        <v>45048</v>
      </c>
      <c r="S44" s="8"/>
      <c r="T44" t="s">
        <v>54</v>
      </c>
      <c r="V44">
        <v>19.420000000000002</v>
      </c>
      <c r="W44" s="10"/>
      <c r="X44" s="8"/>
      <c r="Z44" s="8"/>
      <c r="AA44">
        <v>20559</v>
      </c>
    </row>
    <row r="45" spans="1:27" ht="14.4" x14ac:dyDescent="0.3">
      <c r="A45" s="108">
        <v>45049</v>
      </c>
      <c r="B45" t="s">
        <v>218</v>
      </c>
      <c r="D45" s="127" t="s">
        <v>41</v>
      </c>
      <c r="E45" s="114"/>
      <c r="F45">
        <v>1500</v>
      </c>
      <c r="H45" s="111"/>
      <c r="I45" s="111"/>
      <c r="K45" s="12"/>
      <c r="L45">
        <v>22059</v>
      </c>
      <c r="R45" s="108">
        <v>45049</v>
      </c>
      <c r="S45" s="8"/>
      <c r="T45" t="s">
        <v>218</v>
      </c>
      <c r="V45">
        <v>1500</v>
      </c>
      <c r="W45" s="10"/>
      <c r="X45" s="8"/>
      <c r="Z45" s="8"/>
      <c r="AA45">
        <v>22059</v>
      </c>
    </row>
    <row r="46" spans="1:27" ht="14.4" x14ac:dyDescent="0.3">
      <c r="A46" s="108">
        <v>45051</v>
      </c>
      <c r="B46" t="s">
        <v>63</v>
      </c>
      <c r="D46" s="116"/>
      <c r="E46" s="114"/>
      <c r="H46" s="111" t="s">
        <v>197</v>
      </c>
      <c r="I46" s="111"/>
      <c r="J46">
        <v>44.65</v>
      </c>
      <c r="K46" s="12"/>
      <c r="L46">
        <v>22014.35</v>
      </c>
      <c r="R46" s="108">
        <v>45051</v>
      </c>
      <c r="S46" s="8"/>
      <c r="T46" t="s">
        <v>63</v>
      </c>
      <c r="W46" s="10"/>
      <c r="X46" s="8"/>
      <c r="Y46">
        <v>44.65</v>
      </c>
      <c r="Z46" s="8"/>
      <c r="AA46">
        <v>22014.35</v>
      </c>
    </row>
    <row r="47" spans="1:27" ht="14.4" x14ac:dyDescent="0.3">
      <c r="A47" s="108">
        <v>45055</v>
      </c>
      <c r="B47" t="s">
        <v>219</v>
      </c>
      <c r="D47" s="116"/>
      <c r="E47" s="114"/>
      <c r="H47" s="111" t="s">
        <v>197</v>
      </c>
      <c r="I47" s="111"/>
      <c r="J47">
        <v>400</v>
      </c>
      <c r="K47" s="12"/>
      <c r="L47">
        <v>21614.35</v>
      </c>
      <c r="R47" s="108">
        <v>45055</v>
      </c>
      <c r="S47" s="8"/>
      <c r="T47" t="s">
        <v>219</v>
      </c>
      <c r="W47" s="10"/>
      <c r="X47" s="8"/>
      <c r="Y47">
        <v>400</v>
      </c>
      <c r="Z47" s="8"/>
      <c r="AA47">
        <v>21614.35</v>
      </c>
    </row>
    <row r="48" spans="1:27" ht="14.4" x14ac:dyDescent="0.3">
      <c r="A48" s="108">
        <v>45055</v>
      </c>
      <c r="B48" t="s">
        <v>220</v>
      </c>
      <c r="D48" s="116"/>
      <c r="E48" s="114"/>
      <c r="H48" s="111" t="s">
        <v>197</v>
      </c>
      <c r="I48" s="111"/>
      <c r="J48">
        <v>15.3</v>
      </c>
      <c r="K48" s="12"/>
      <c r="L48">
        <v>21599.05</v>
      </c>
      <c r="R48" s="108">
        <v>45055</v>
      </c>
      <c r="S48" s="8"/>
      <c r="T48" t="s">
        <v>220</v>
      </c>
      <c r="W48" s="10"/>
      <c r="X48" s="8"/>
      <c r="Y48">
        <v>15.3</v>
      </c>
      <c r="Z48" s="8"/>
      <c r="AA48">
        <v>21599.05</v>
      </c>
    </row>
    <row r="49" spans="1:27" ht="14.4" x14ac:dyDescent="0.3">
      <c r="A49" s="108">
        <v>45055</v>
      </c>
      <c r="B49" t="s">
        <v>51</v>
      </c>
      <c r="D49" s="116"/>
      <c r="E49" s="114"/>
      <c r="H49" s="111" t="s">
        <v>197</v>
      </c>
      <c r="I49" s="111"/>
      <c r="J49">
        <v>14.39</v>
      </c>
      <c r="K49" s="12"/>
      <c r="L49">
        <v>21584.66</v>
      </c>
      <c r="R49" s="108">
        <v>45055</v>
      </c>
      <c r="S49" s="8"/>
      <c r="T49" t="s">
        <v>51</v>
      </c>
      <c r="W49" s="10"/>
      <c r="X49" s="8"/>
      <c r="Y49">
        <v>14.39</v>
      </c>
      <c r="Z49" s="8"/>
      <c r="AA49">
        <v>21584.66</v>
      </c>
    </row>
    <row r="50" spans="1:27" ht="14.4" x14ac:dyDescent="0.3">
      <c r="A50" s="108">
        <v>45055</v>
      </c>
      <c r="B50" t="s">
        <v>221</v>
      </c>
      <c r="D50" s="116" t="s">
        <v>26</v>
      </c>
      <c r="E50" s="114"/>
      <c r="F50">
        <v>173.78</v>
      </c>
      <c r="H50" s="111"/>
      <c r="I50" s="111"/>
      <c r="K50" s="12"/>
      <c r="L50">
        <v>21758.44</v>
      </c>
      <c r="R50" s="108">
        <v>45055</v>
      </c>
      <c r="S50" s="8"/>
      <c r="T50" t="s">
        <v>221</v>
      </c>
      <c r="V50">
        <v>173.78</v>
      </c>
      <c r="W50" s="10"/>
      <c r="X50" s="8"/>
      <c r="Z50" s="8"/>
      <c r="AA50">
        <v>21758.44</v>
      </c>
    </row>
    <row r="51" spans="1:27" ht="14.4" x14ac:dyDescent="0.3">
      <c r="A51" s="108">
        <v>45061</v>
      </c>
      <c r="B51" t="s">
        <v>54</v>
      </c>
      <c r="D51" s="116" t="s">
        <v>26</v>
      </c>
      <c r="E51" s="114"/>
      <c r="F51">
        <v>73.8</v>
      </c>
      <c r="H51" s="111"/>
      <c r="I51" s="111"/>
      <c r="K51" s="12"/>
      <c r="L51">
        <v>21832.799999999999</v>
      </c>
      <c r="R51" s="108">
        <v>45061</v>
      </c>
      <c r="S51" s="8"/>
      <c r="T51" t="s">
        <v>54</v>
      </c>
      <c r="V51">
        <v>73.8</v>
      </c>
      <c r="W51" s="10"/>
      <c r="X51" s="8"/>
      <c r="Z51" s="8"/>
      <c r="AA51">
        <v>21832.799999999999</v>
      </c>
    </row>
    <row r="52" spans="1:27" ht="14.4" x14ac:dyDescent="0.3">
      <c r="A52" s="108">
        <v>45064</v>
      </c>
      <c r="B52" t="s">
        <v>54</v>
      </c>
      <c r="D52" s="116" t="s">
        <v>26</v>
      </c>
      <c r="E52" s="114"/>
      <c r="F52">
        <v>25</v>
      </c>
      <c r="H52" s="111"/>
      <c r="I52" s="111"/>
      <c r="K52" s="12"/>
      <c r="L52">
        <v>21857.24</v>
      </c>
      <c r="R52" s="108">
        <v>45064</v>
      </c>
      <c r="S52" s="8"/>
      <c r="T52" t="s">
        <v>54</v>
      </c>
      <c r="V52">
        <v>25</v>
      </c>
      <c r="W52" s="10"/>
      <c r="X52" s="8"/>
      <c r="Z52" s="8"/>
      <c r="AA52">
        <v>21857.24</v>
      </c>
    </row>
    <row r="53" spans="1:27" ht="14.4" x14ac:dyDescent="0.3">
      <c r="A53" s="108">
        <v>45065</v>
      </c>
      <c r="B53" t="s">
        <v>222</v>
      </c>
      <c r="D53" s="116" t="s">
        <v>26</v>
      </c>
      <c r="E53" s="114"/>
      <c r="F53">
        <v>39.61</v>
      </c>
      <c r="H53" s="111"/>
      <c r="I53" s="111"/>
      <c r="K53" s="12"/>
      <c r="L53">
        <v>21896.85</v>
      </c>
      <c r="R53" s="108">
        <v>45065</v>
      </c>
      <c r="S53" s="8"/>
      <c r="T53" t="s">
        <v>222</v>
      </c>
      <c r="V53">
        <v>39.61</v>
      </c>
      <c r="W53" s="10"/>
      <c r="X53" s="8"/>
      <c r="Z53" s="8"/>
      <c r="AA53">
        <v>21896.85</v>
      </c>
    </row>
    <row r="54" spans="1:27" ht="14.4" x14ac:dyDescent="0.3">
      <c r="A54" s="108">
        <v>45065</v>
      </c>
      <c r="B54" t="s">
        <v>138</v>
      </c>
      <c r="D54" s="116"/>
      <c r="E54" s="114"/>
      <c r="H54" s="111" t="s">
        <v>197</v>
      </c>
      <c r="I54" s="111"/>
      <c r="J54">
        <v>26.2</v>
      </c>
      <c r="K54" s="12"/>
      <c r="L54">
        <v>21870.65</v>
      </c>
      <c r="R54" s="108">
        <v>45065</v>
      </c>
      <c r="S54" s="8"/>
      <c r="T54" t="s">
        <v>138</v>
      </c>
      <c r="W54" s="10"/>
      <c r="X54" s="8"/>
      <c r="Y54">
        <v>26.2</v>
      </c>
      <c r="Z54" s="8"/>
      <c r="AA54">
        <v>21870.65</v>
      </c>
    </row>
    <row r="55" spans="1:27" ht="14.4" x14ac:dyDescent="0.3">
      <c r="A55" s="108">
        <v>45065</v>
      </c>
      <c r="B55" t="s">
        <v>138</v>
      </c>
      <c r="D55" s="116"/>
      <c r="E55" s="114"/>
      <c r="H55" s="111" t="s">
        <v>197</v>
      </c>
      <c r="I55" s="111"/>
      <c r="J55">
        <v>36.5</v>
      </c>
      <c r="K55" s="12"/>
      <c r="L55">
        <v>21834.15</v>
      </c>
      <c r="R55" s="108">
        <v>45065</v>
      </c>
      <c r="S55" s="8"/>
      <c r="T55" t="s">
        <v>138</v>
      </c>
      <c r="W55" s="10"/>
      <c r="X55" s="8"/>
      <c r="Y55">
        <v>36.5</v>
      </c>
      <c r="Z55" s="8"/>
      <c r="AA55">
        <v>21834.15</v>
      </c>
    </row>
    <row r="56" spans="1:27" ht="14.4" x14ac:dyDescent="0.3">
      <c r="A56" s="108">
        <v>45068</v>
      </c>
      <c r="B56" t="s">
        <v>53</v>
      </c>
      <c r="D56" s="116"/>
      <c r="E56" s="114"/>
      <c r="H56" s="111" t="s">
        <v>197</v>
      </c>
      <c r="I56" s="111"/>
      <c r="J56">
        <v>2000</v>
      </c>
      <c r="K56" s="12"/>
      <c r="L56">
        <v>19834.14</v>
      </c>
      <c r="R56" s="108">
        <v>45068</v>
      </c>
      <c r="S56" s="8"/>
      <c r="T56" t="s">
        <v>53</v>
      </c>
      <c r="W56" s="10"/>
      <c r="X56" s="8"/>
      <c r="Y56">
        <v>2000</v>
      </c>
      <c r="Z56" s="8"/>
      <c r="AA56">
        <v>19834.14</v>
      </c>
    </row>
    <row r="57" spans="1:27" ht="14.4" x14ac:dyDescent="0.3">
      <c r="A57" s="108">
        <v>45068</v>
      </c>
      <c r="B57" t="s">
        <v>223</v>
      </c>
      <c r="D57" s="116"/>
      <c r="E57" s="114"/>
      <c r="H57" s="111" t="s">
        <v>197</v>
      </c>
      <c r="I57" s="111"/>
      <c r="J57">
        <v>180</v>
      </c>
      <c r="K57" s="12"/>
      <c r="L57">
        <v>19654.150000000001</v>
      </c>
      <c r="R57" s="108">
        <v>45068</v>
      </c>
      <c r="S57" s="8"/>
      <c r="T57" t="s">
        <v>223</v>
      </c>
      <c r="W57" s="10"/>
      <c r="X57" s="8"/>
      <c r="Y57">
        <v>180</v>
      </c>
      <c r="Z57" s="8"/>
      <c r="AA57">
        <v>19654.150000000001</v>
      </c>
    </row>
    <row r="58" spans="1:27" ht="14.4" x14ac:dyDescent="0.3">
      <c r="A58" s="108">
        <v>45070</v>
      </c>
      <c r="B58" t="s">
        <v>54</v>
      </c>
      <c r="D58" s="116" t="s">
        <v>26</v>
      </c>
      <c r="E58" s="114"/>
      <c r="F58">
        <v>48.3</v>
      </c>
      <c r="H58" s="111"/>
      <c r="I58" s="111"/>
      <c r="K58" s="12"/>
      <c r="L58">
        <v>19702.45</v>
      </c>
      <c r="R58" s="108">
        <v>45070</v>
      </c>
      <c r="S58" s="8"/>
      <c r="T58" t="s">
        <v>54</v>
      </c>
      <c r="V58">
        <v>48.3</v>
      </c>
      <c r="W58" s="10"/>
      <c r="X58" s="8"/>
      <c r="Z58" s="8"/>
      <c r="AA58">
        <v>19702.45</v>
      </c>
    </row>
    <row r="59" spans="1:27" ht="14.4" x14ac:dyDescent="0.3">
      <c r="A59" s="108">
        <v>45077</v>
      </c>
      <c r="B59" t="s">
        <v>224</v>
      </c>
      <c r="D59" s="127" t="s">
        <v>19</v>
      </c>
      <c r="E59" s="114"/>
      <c r="F59">
        <v>400</v>
      </c>
      <c r="H59" s="111"/>
      <c r="I59" s="111"/>
      <c r="K59" s="12"/>
      <c r="L59">
        <v>20102.45</v>
      </c>
      <c r="R59" s="108">
        <v>45077</v>
      </c>
      <c r="S59" s="8"/>
      <c r="T59" t="s">
        <v>224</v>
      </c>
      <c r="V59">
        <v>400</v>
      </c>
      <c r="W59" s="10"/>
      <c r="X59" s="8"/>
      <c r="Z59" s="8"/>
      <c r="AA59">
        <v>20102.45</v>
      </c>
    </row>
    <row r="60" spans="1:27" ht="14.4" x14ac:dyDescent="0.3">
      <c r="A60" s="108">
        <v>45079</v>
      </c>
      <c r="B60" t="s">
        <v>225</v>
      </c>
      <c r="D60" s="116" t="s">
        <v>41</v>
      </c>
      <c r="E60" s="114"/>
      <c r="F60">
        <v>500</v>
      </c>
      <c r="H60" s="111"/>
      <c r="I60" s="111"/>
      <c r="K60" s="12"/>
      <c r="L60">
        <v>20602.45</v>
      </c>
      <c r="R60" s="108">
        <v>45079</v>
      </c>
      <c r="S60" s="8"/>
      <c r="T60" t="s">
        <v>225</v>
      </c>
      <c r="V60">
        <v>500</v>
      </c>
      <c r="W60" s="10"/>
      <c r="X60" s="8"/>
      <c r="Z60" s="8"/>
      <c r="AA60">
        <v>20602.45</v>
      </c>
    </row>
    <row r="61" spans="1:27" ht="14.4" x14ac:dyDescent="0.3">
      <c r="A61" s="108">
        <v>45082</v>
      </c>
      <c r="B61" t="s">
        <v>226</v>
      </c>
      <c r="D61" s="116"/>
      <c r="E61" s="114"/>
      <c r="H61" s="111" t="s">
        <v>197</v>
      </c>
      <c r="I61" s="111"/>
      <c r="J61">
        <v>44.65</v>
      </c>
      <c r="K61" s="12"/>
      <c r="L61">
        <v>20557.8</v>
      </c>
      <c r="R61" s="108">
        <v>45082</v>
      </c>
      <c r="S61" s="8"/>
      <c r="T61" t="s">
        <v>226</v>
      </c>
      <c r="W61" s="10"/>
      <c r="X61" s="8"/>
      <c r="Y61">
        <v>44.65</v>
      </c>
      <c r="Z61" s="8"/>
      <c r="AA61">
        <v>20557.8</v>
      </c>
    </row>
    <row r="62" spans="1:27" ht="14.4" x14ac:dyDescent="0.3">
      <c r="A62" s="108">
        <v>45083</v>
      </c>
      <c r="B62" t="s">
        <v>217</v>
      </c>
      <c r="D62" s="116"/>
      <c r="E62" s="114"/>
      <c r="H62" s="111" t="s">
        <v>197</v>
      </c>
      <c r="I62" s="111"/>
      <c r="J62">
        <v>15.3</v>
      </c>
      <c r="K62" s="12"/>
      <c r="L62">
        <v>20542.5</v>
      </c>
      <c r="R62" s="108">
        <v>45083</v>
      </c>
      <c r="S62" s="8"/>
      <c r="T62" t="s">
        <v>217</v>
      </c>
      <c r="W62" s="10"/>
      <c r="X62" s="8"/>
      <c r="Y62">
        <v>15.3</v>
      </c>
      <c r="Z62" s="8"/>
      <c r="AA62">
        <v>20542.5</v>
      </c>
    </row>
    <row r="63" spans="1:27" ht="14.4" x14ac:dyDescent="0.3">
      <c r="A63" s="108">
        <v>45083</v>
      </c>
      <c r="B63" t="s">
        <v>51</v>
      </c>
      <c r="D63" s="116"/>
      <c r="E63" s="114"/>
      <c r="H63" s="111" t="s">
        <v>197</v>
      </c>
      <c r="I63" s="111"/>
      <c r="J63">
        <v>15.59</v>
      </c>
      <c r="K63" s="12"/>
      <c r="L63">
        <v>20526.91</v>
      </c>
      <c r="R63" s="108">
        <v>45083</v>
      </c>
      <c r="S63" s="8"/>
      <c r="T63" t="s">
        <v>51</v>
      </c>
      <c r="W63" s="10"/>
      <c r="X63" s="8"/>
      <c r="Y63">
        <v>15.59</v>
      </c>
      <c r="Z63" s="8"/>
      <c r="AA63">
        <v>20526.91</v>
      </c>
    </row>
    <row r="64" spans="1:27" ht="14.4" x14ac:dyDescent="0.3">
      <c r="A64" s="108">
        <v>45085</v>
      </c>
      <c r="B64" t="s">
        <v>227</v>
      </c>
      <c r="D64" s="116" t="s">
        <v>19</v>
      </c>
      <c r="E64" s="114"/>
      <c r="F64">
        <v>250</v>
      </c>
      <c r="H64" s="111"/>
      <c r="I64" s="111"/>
      <c r="K64" s="12"/>
      <c r="L64">
        <v>20776.91</v>
      </c>
      <c r="R64" s="108">
        <v>45085</v>
      </c>
      <c r="S64" s="8"/>
      <c r="T64" t="s">
        <v>227</v>
      </c>
      <c r="V64">
        <v>250</v>
      </c>
      <c r="W64" s="10"/>
      <c r="X64" s="8"/>
      <c r="Z64" s="8"/>
      <c r="AA64">
        <v>20776.91</v>
      </c>
    </row>
    <row r="65" spans="1:27" ht="14.4" x14ac:dyDescent="0.3">
      <c r="A65" s="108">
        <v>45092</v>
      </c>
      <c r="B65" t="s">
        <v>53</v>
      </c>
      <c r="D65" s="116"/>
      <c r="E65" s="114"/>
      <c r="H65" s="111" t="s">
        <v>197</v>
      </c>
      <c r="I65" s="111"/>
      <c r="J65">
        <v>2000</v>
      </c>
      <c r="K65" s="12"/>
      <c r="L65">
        <v>18776.91</v>
      </c>
      <c r="R65" s="108">
        <v>45092</v>
      </c>
      <c r="S65" s="8"/>
      <c r="T65" t="s">
        <v>53</v>
      </c>
      <c r="W65" s="10"/>
      <c r="X65" s="8"/>
      <c r="Y65">
        <v>2000</v>
      </c>
      <c r="Z65" s="8"/>
      <c r="AA65">
        <v>18776.91</v>
      </c>
    </row>
    <row r="66" spans="1:27" ht="14.4" x14ac:dyDescent="0.3">
      <c r="A66" s="108">
        <v>45096</v>
      </c>
      <c r="B66" t="s">
        <v>139</v>
      </c>
      <c r="D66" s="116"/>
      <c r="E66" s="114"/>
      <c r="H66" s="111" t="s">
        <v>197</v>
      </c>
      <c r="I66" s="111"/>
      <c r="J66">
        <v>26.2</v>
      </c>
      <c r="K66" s="12"/>
      <c r="L66">
        <v>18750.71</v>
      </c>
      <c r="R66" s="108">
        <v>45096</v>
      </c>
      <c r="S66" s="8"/>
      <c r="T66" t="s">
        <v>139</v>
      </c>
      <c r="W66" s="10"/>
      <c r="X66" s="8"/>
      <c r="Y66">
        <v>26.2</v>
      </c>
      <c r="Z66" s="8"/>
      <c r="AA66">
        <v>18750.71</v>
      </c>
    </row>
    <row r="67" spans="1:27" ht="15" thickBot="1" x14ac:dyDescent="0.35">
      <c r="A67" s="108">
        <v>45096</v>
      </c>
      <c r="B67" t="s">
        <v>139</v>
      </c>
      <c r="D67" s="114"/>
      <c r="E67" s="114"/>
      <c r="H67" s="111" t="s">
        <v>197</v>
      </c>
      <c r="I67" s="111"/>
      <c r="J67">
        <v>36.5</v>
      </c>
      <c r="K67" s="12"/>
      <c r="L67">
        <v>18714.21</v>
      </c>
      <c r="N67" s="41"/>
      <c r="O67" s="41"/>
      <c r="P67" s="41"/>
      <c r="Q67" s="41"/>
      <c r="R67" s="108">
        <v>45096</v>
      </c>
      <c r="S67" s="8"/>
      <c r="T67" t="s">
        <v>139</v>
      </c>
      <c r="W67" s="10"/>
      <c r="X67" s="8"/>
      <c r="Y67">
        <v>36.5</v>
      </c>
      <c r="Z67" s="8"/>
      <c r="AA67">
        <v>18714.21</v>
      </c>
    </row>
    <row r="68" spans="1:27" ht="14.4" x14ac:dyDescent="0.3">
      <c r="A68" s="108">
        <v>45106</v>
      </c>
      <c r="B68" t="s">
        <v>228</v>
      </c>
      <c r="D68" s="116" t="s">
        <v>41</v>
      </c>
      <c r="E68" s="114"/>
      <c r="F68">
        <v>7000</v>
      </c>
      <c r="H68" s="111"/>
      <c r="I68" s="111"/>
      <c r="L68">
        <v>25714.21</v>
      </c>
      <c r="R68" s="108">
        <v>45106</v>
      </c>
      <c r="S68" s="8"/>
      <c r="T68" t="s">
        <v>228</v>
      </c>
      <c r="V68">
        <v>7000</v>
      </c>
      <c r="W68" s="10"/>
      <c r="X68" s="8"/>
      <c r="Z68" s="8"/>
      <c r="AA68">
        <v>25714.21</v>
      </c>
    </row>
    <row r="69" spans="1:27" ht="14.4" x14ac:dyDescent="0.3">
      <c r="A69" s="108">
        <v>45112</v>
      </c>
      <c r="B69" t="s">
        <v>63</v>
      </c>
      <c r="D69" s="114"/>
      <c r="E69" s="114"/>
      <c r="H69" s="111" t="s">
        <v>197</v>
      </c>
      <c r="I69" s="111"/>
      <c r="J69">
        <v>44.65</v>
      </c>
      <c r="K69" s="12"/>
      <c r="L69">
        <v>25669.56</v>
      </c>
      <c r="R69" s="108">
        <v>45112</v>
      </c>
      <c r="S69" s="8"/>
      <c r="T69" t="s">
        <v>63</v>
      </c>
      <c r="W69" s="10"/>
      <c r="X69" s="8"/>
      <c r="Y69">
        <v>44.65</v>
      </c>
      <c r="Z69" s="8"/>
      <c r="AA69">
        <v>25669.56</v>
      </c>
    </row>
    <row r="70" spans="1:27" ht="14.4" x14ac:dyDescent="0.3">
      <c r="A70" s="108">
        <v>45113</v>
      </c>
      <c r="B70" t="s">
        <v>220</v>
      </c>
      <c r="D70" s="114"/>
      <c r="E70" s="114"/>
      <c r="H70" s="111" t="s">
        <v>197</v>
      </c>
      <c r="I70" s="111"/>
      <c r="J70">
        <v>15.3</v>
      </c>
      <c r="K70" s="12"/>
      <c r="L70">
        <v>25654.26</v>
      </c>
      <c r="R70" s="108">
        <v>45113</v>
      </c>
      <c r="S70" s="8"/>
      <c r="T70" t="s">
        <v>220</v>
      </c>
      <c r="W70" s="10"/>
      <c r="X70" s="8"/>
      <c r="Y70">
        <v>15.3</v>
      </c>
      <c r="Z70" s="8"/>
      <c r="AA70">
        <v>25654.26</v>
      </c>
    </row>
    <row r="71" spans="1:27" ht="14.4" x14ac:dyDescent="0.3">
      <c r="A71" s="108">
        <v>45113</v>
      </c>
      <c r="B71" t="s">
        <v>51</v>
      </c>
      <c r="D71" s="114"/>
      <c r="E71" s="114"/>
      <c r="H71" s="111" t="s">
        <v>197</v>
      </c>
      <c r="I71" s="111"/>
      <c r="J71">
        <v>15.59</v>
      </c>
      <c r="K71" s="12"/>
      <c r="L71">
        <v>25638.67</v>
      </c>
      <c r="R71" s="108">
        <v>45113</v>
      </c>
      <c r="S71" s="8"/>
      <c r="T71" t="s">
        <v>51</v>
      </c>
      <c r="W71" s="10"/>
      <c r="X71" s="8"/>
      <c r="Y71">
        <v>15.59</v>
      </c>
      <c r="Z71" s="8"/>
      <c r="AA71">
        <v>25638.67</v>
      </c>
    </row>
    <row r="72" spans="1:27" ht="14.4" x14ac:dyDescent="0.3">
      <c r="A72" s="108">
        <v>45120</v>
      </c>
      <c r="B72" t="s">
        <v>229</v>
      </c>
      <c r="D72" s="114"/>
      <c r="E72" s="114"/>
      <c r="H72" s="111" t="s">
        <v>197</v>
      </c>
      <c r="I72" s="111"/>
      <c r="J72">
        <v>649</v>
      </c>
      <c r="K72" s="12"/>
      <c r="L72">
        <v>24989.67</v>
      </c>
      <c r="R72" s="108">
        <v>45120</v>
      </c>
      <c r="S72" s="8"/>
      <c r="T72" t="s">
        <v>229</v>
      </c>
      <c r="W72" s="10"/>
      <c r="X72" s="8"/>
      <c r="Y72">
        <v>649</v>
      </c>
      <c r="Z72" s="8"/>
      <c r="AA72">
        <v>24989.67</v>
      </c>
    </row>
    <row r="73" spans="1:27" ht="14.4" x14ac:dyDescent="0.3">
      <c r="A73" s="108">
        <v>45126</v>
      </c>
      <c r="B73" t="s">
        <v>138</v>
      </c>
      <c r="D73" s="114"/>
      <c r="E73" s="114"/>
      <c r="H73" s="111" t="s">
        <v>197</v>
      </c>
      <c r="I73" s="111"/>
      <c r="J73">
        <v>26.2</v>
      </c>
      <c r="K73" s="12"/>
      <c r="L73">
        <v>24963.47</v>
      </c>
      <c r="R73" s="108">
        <v>45126</v>
      </c>
      <c r="S73" s="8"/>
      <c r="T73" t="s">
        <v>138</v>
      </c>
      <c r="W73" s="10"/>
      <c r="X73" s="8"/>
      <c r="Y73">
        <v>26.2</v>
      </c>
      <c r="Z73" s="8"/>
      <c r="AA73">
        <v>24963.47</v>
      </c>
    </row>
    <row r="74" spans="1:27" ht="14.4" x14ac:dyDescent="0.3">
      <c r="A74" s="109">
        <v>45126</v>
      </c>
      <c r="B74" t="s">
        <v>138</v>
      </c>
      <c r="D74" s="114"/>
      <c r="E74" s="114"/>
      <c r="H74" s="111" t="s">
        <v>197</v>
      </c>
      <c r="I74" s="111"/>
      <c r="J74">
        <v>36.5</v>
      </c>
      <c r="K74" s="12"/>
      <c r="L74">
        <v>24926.97</v>
      </c>
      <c r="R74" s="109">
        <v>45126</v>
      </c>
      <c r="S74" s="8"/>
      <c r="T74" t="s">
        <v>138</v>
      </c>
      <c r="W74" s="10"/>
      <c r="X74" s="8"/>
      <c r="Y74">
        <v>36.5</v>
      </c>
      <c r="Z74" s="8"/>
      <c r="AA74">
        <v>24926.97</v>
      </c>
    </row>
    <row r="75" spans="1:27" ht="14.4" x14ac:dyDescent="0.3">
      <c r="A75" s="109">
        <v>45127</v>
      </c>
      <c r="B75" t="s">
        <v>53</v>
      </c>
      <c r="D75" s="114"/>
      <c r="E75" s="114"/>
      <c r="H75" s="111" t="s">
        <v>197</v>
      </c>
      <c r="I75" s="111"/>
      <c r="J75">
        <v>2000</v>
      </c>
      <c r="K75" s="12"/>
      <c r="L75">
        <v>22926.97</v>
      </c>
      <c r="R75" s="109">
        <v>45127</v>
      </c>
      <c r="S75" s="8"/>
      <c r="T75" t="s">
        <v>53</v>
      </c>
      <c r="W75" s="10"/>
      <c r="X75" s="8"/>
      <c r="Y75">
        <v>2000</v>
      </c>
      <c r="Z75" s="8"/>
      <c r="AA75">
        <v>22926.97</v>
      </c>
    </row>
    <row r="76" spans="1:27" ht="14.4" x14ac:dyDescent="0.3">
      <c r="A76" s="109">
        <v>45128</v>
      </c>
      <c r="B76" t="s">
        <v>230</v>
      </c>
      <c r="D76" s="114" t="s">
        <v>19</v>
      </c>
      <c r="E76" s="114"/>
      <c r="F76">
        <v>400</v>
      </c>
      <c r="H76" s="111"/>
      <c r="I76" s="111"/>
      <c r="L76">
        <v>23326.97</v>
      </c>
      <c r="R76" s="109">
        <v>45128</v>
      </c>
      <c r="S76" s="8"/>
      <c r="T76" t="s">
        <v>230</v>
      </c>
      <c r="V76">
        <v>400</v>
      </c>
      <c r="W76" s="10"/>
      <c r="X76" s="8"/>
      <c r="Z76" s="8"/>
      <c r="AA76">
        <v>23326.97</v>
      </c>
    </row>
    <row r="77" spans="1:27" ht="14.4" x14ac:dyDescent="0.3">
      <c r="A77" s="109">
        <v>45128</v>
      </c>
      <c r="B77" t="s">
        <v>231</v>
      </c>
      <c r="D77" s="114" t="s">
        <v>41</v>
      </c>
      <c r="E77" s="114"/>
      <c r="F77">
        <v>4500</v>
      </c>
      <c r="H77" s="111"/>
      <c r="I77" s="111"/>
      <c r="L77">
        <v>27826.97</v>
      </c>
      <c r="R77" s="109">
        <v>45128</v>
      </c>
      <c r="S77" s="8"/>
      <c r="T77" t="s">
        <v>231</v>
      </c>
      <c r="V77">
        <v>4500</v>
      </c>
      <c r="W77" s="10"/>
      <c r="X77" s="8"/>
      <c r="Z77" s="8"/>
      <c r="AA77">
        <v>27826.97</v>
      </c>
    </row>
    <row r="78" spans="1:27" ht="14.4" x14ac:dyDescent="0.3">
      <c r="A78" s="109">
        <v>45135</v>
      </c>
      <c r="B78" t="s">
        <v>232</v>
      </c>
      <c r="D78" s="114" t="s">
        <v>41</v>
      </c>
      <c r="E78" s="114"/>
      <c r="F78">
        <v>8580</v>
      </c>
      <c r="H78" s="111"/>
      <c r="I78" s="111"/>
      <c r="L78">
        <v>36406.97</v>
      </c>
      <c r="R78" s="109">
        <v>45135</v>
      </c>
      <c r="S78" s="8"/>
      <c r="T78" t="s">
        <v>232</v>
      </c>
      <c r="V78">
        <v>8580</v>
      </c>
      <c r="W78" s="10"/>
      <c r="X78" s="8"/>
      <c r="Z78" s="8"/>
      <c r="AA78">
        <v>36406.97</v>
      </c>
    </row>
    <row r="79" spans="1:27" ht="14.4" x14ac:dyDescent="0.3">
      <c r="A79" s="109">
        <v>45142</v>
      </c>
      <c r="B79" t="s">
        <v>63</v>
      </c>
      <c r="D79" s="114"/>
      <c r="E79" s="114"/>
      <c r="H79" s="111" t="s">
        <v>197</v>
      </c>
      <c r="I79" s="111"/>
      <c r="J79">
        <v>44.65</v>
      </c>
      <c r="L79">
        <v>36362.32</v>
      </c>
      <c r="R79" s="109">
        <v>45142</v>
      </c>
      <c r="S79" s="8"/>
      <c r="T79" t="s">
        <v>63</v>
      </c>
      <c r="W79" s="10"/>
      <c r="X79" s="8"/>
      <c r="Y79">
        <v>44.65</v>
      </c>
      <c r="Z79" s="8"/>
      <c r="AA79">
        <v>36362.32</v>
      </c>
    </row>
    <row r="80" spans="1:27" ht="14.4" x14ac:dyDescent="0.3">
      <c r="A80" s="109">
        <v>45145</v>
      </c>
      <c r="B80" t="s">
        <v>220</v>
      </c>
      <c r="D80" s="114"/>
      <c r="E80" s="114"/>
      <c r="H80" s="111" t="s">
        <v>197</v>
      </c>
      <c r="I80" s="111"/>
      <c r="J80">
        <v>15.3</v>
      </c>
      <c r="L80">
        <v>36347.019999999997</v>
      </c>
      <c r="R80" s="109">
        <v>45145</v>
      </c>
      <c r="S80" s="8"/>
      <c r="T80" t="s">
        <v>220</v>
      </c>
      <c r="W80" s="10"/>
      <c r="X80" s="8"/>
      <c r="Y80">
        <v>15.3</v>
      </c>
      <c r="Z80" s="8"/>
      <c r="AA80">
        <v>36347.019999999997</v>
      </c>
    </row>
    <row r="81" spans="1:27" ht="14.4" x14ac:dyDescent="0.3">
      <c r="A81" s="109">
        <v>45145</v>
      </c>
      <c r="B81" t="s">
        <v>51</v>
      </c>
      <c r="D81" s="114"/>
      <c r="E81" s="114"/>
      <c r="H81" s="111" t="s">
        <v>197</v>
      </c>
      <c r="I81" s="111"/>
      <c r="J81">
        <v>15.59</v>
      </c>
      <c r="L81">
        <v>36331.43</v>
      </c>
      <c r="R81" s="109">
        <v>45145</v>
      </c>
      <c r="S81" s="8"/>
      <c r="T81" t="s">
        <v>51</v>
      </c>
      <c r="W81" s="10"/>
      <c r="X81" s="8"/>
      <c r="Y81">
        <v>15.59</v>
      </c>
      <c r="Z81" s="8"/>
      <c r="AA81">
        <v>36331.43</v>
      </c>
    </row>
    <row r="82" spans="1:27" ht="14.4" x14ac:dyDescent="0.3">
      <c r="A82" s="109">
        <v>45155</v>
      </c>
      <c r="B82" t="s">
        <v>233</v>
      </c>
      <c r="D82" s="114" t="s">
        <v>19</v>
      </c>
      <c r="E82" s="114"/>
      <c r="F82">
        <v>400</v>
      </c>
      <c r="H82" s="111"/>
      <c r="I82" s="111"/>
      <c r="L82">
        <v>36731.43</v>
      </c>
      <c r="R82" s="109">
        <v>45155</v>
      </c>
      <c r="S82" s="8"/>
      <c r="T82" t="s">
        <v>233</v>
      </c>
      <c r="V82">
        <v>400</v>
      </c>
      <c r="W82" s="10"/>
      <c r="X82" s="8"/>
      <c r="Z82" s="8"/>
      <c r="AA82">
        <v>36731.43</v>
      </c>
    </row>
    <row r="83" spans="1:27" ht="14.4" x14ac:dyDescent="0.3">
      <c r="A83" s="109">
        <v>45159</v>
      </c>
      <c r="B83" t="s">
        <v>53</v>
      </c>
      <c r="D83" s="114"/>
      <c r="E83" s="114"/>
      <c r="H83" s="111" t="s">
        <v>197</v>
      </c>
      <c r="I83" s="111"/>
      <c r="J83">
        <v>2000</v>
      </c>
      <c r="L83">
        <v>34731.43</v>
      </c>
      <c r="R83" s="109">
        <v>45159</v>
      </c>
      <c r="S83" s="8"/>
      <c r="T83" t="s">
        <v>53</v>
      </c>
      <c r="W83" s="10"/>
      <c r="X83" s="8"/>
      <c r="Y83">
        <v>2000</v>
      </c>
      <c r="Z83" s="8"/>
      <c r="AA83">
        <v>34731.43</v>
      </c>
    </row>
    <row r="84" spans="1:27" ht="14.4" x14ac:dyDescent="0.3">
      <c r="A84" s="109">
        <v>45159</v>
      </c>
      <c r="B84" t="s">
        <v>138</v>
      </c>
      <c r="D84" s="114"/>
      <c r="E84" s="114"/>
      <c r="H84" s="111" t="s">
        <v>197</v>
      </c>
      <c r="I84" s="111"/>
      <c r="J84">
        <v>26.2</v>
      </c>
      <c r="L84">
        <v>34705.230000000003</v>
      </c>
      <c r="R84" s="109">
        <v>45159</v>
      </c>
      <c r="S84" s="8"/>
      <c r="T84" t="s">
        <v>138</v>
      </c>
      <c r="W84" s="10"/>
      <c r="X84" s="8"/>
      <c r="Y84">
        <v>26.2</v>
      </c>
      <c r="Z84" s="8"/>
      <c r="AA84">
        <v>34705.230000000003</v>
      </c>
    </row>
    <row r="85" spans="1:27" ht="14.4" x14ac:dyDescent="0.3">
      <c r="A85" s="109">
        <v>45159</v>
      </c>
      <c r="B85" t="s">
        <v>138</v>
      </c>
      <c r="D85" s="114"/>
      <c r="E85" s="114"/>
      <c r="H85" s="111" t="s">
        <v>197</v>
      </c>
      <c r="I85" s="111"/>
      <c r="J85">
        <v>36.5</v>
      </c>
      <c r="L85">
        <v>34668.730000000003</v>
      </c>
      <c r="R85" s="109">
        <v>45159</v>
      </c>
      <c r="S85" s="8"/>
      <c r="T85" t="s">
        <v>138</v>
      </c>
      <c r="W85" s="10"/>
      <c r="X85" s="8"/>
      <c r="Y85">
        <v>36.5</v>
      </c>
      <c r="Z85" s="8"/>
      <c r="AA85">
        <v>34668.730000000003</v>
      </c>
    </row>
    <row r="86" spans="1:27" ht="14.4" x14ac:dyDescent="0.3">
      <c r="A86" s="109">
        <v>45159</v>
      </c>
      <c r="B86" t="s">
        <v>234</v>
      </c>
      <c r="D86" s="114"/>
      <c r="E86" s="114"/>
      <c r="H86" s="111" t="s">
        <v>21</v>
      </c>
      <c r="I86" s="111"/>
      <c r="J86">
        <v>600</v>
      </c>
      <c r="L86">
        <v>34068.730000000003</v>
      </c>
      <c r="R86" s="109">
        <v>45159</v>
      </c>
      <c r="S86" s="8"/>
      <c r="T86" t="s">
        <v>234</v>
      </c>
      <c r="W86" s="10"/>
      <c r="X86" s="8"/>
      <c r="Y86">
        <v>600</v>
      </c>
      <c r="Z86" s="8"/>
      <c r="AA86">
        <v>34068.730000000003</v>
      </c>
    </row>
    <row r="87" spans="1:27" ht="14.4" x14ac:dyDescent="0.3">
      <c r="A87" s="109">
        <v>45160</v>
      </c>
      <c r="B87" t="s">
        <v>235</v>
      </c>
      <c r="D87" s="114"/>
      <c r="E87" s="114"/>
      <c r="H87" s="111" t="s">
        <v>197</v>
      </c>
      <c r="I87" s="111"/>
      <c r="J87">
        <v>8580</v>
      </c>
      <c r="L87">
        <v>25488.73</v>
      </c>
      <c r="R87" s="109">
        <v>45160</v>
      </c>
      <c r="S87" s="8"/>
      <c r="T87" t="s">
        <v>235</v>
      </c>
      <c r="W87" s="10"/>
      <c r="X87" s="8"/>
      <c r="Y87">
        <v>8580</v>
      </c>
      <c r="Z87" s="8"/>
      <c r="AA87">
        <v>25488.73</v>
      </c>
    </row>
    <row r="88" spans="1:27" ht="14.4" x14ac:dyDescent="0.3">
      <c r="A88" s="109">
        <v>45160</v>
      </c>
      <c r="B88" t="s">
        <v>236</v>
      </c>
      <c r="D88" s="114" t="s">
        <v>26</v>
      </c>
      <c r="E88" s="114"/>
      <c r="F88">
        <v>175</v>
      </c>
      <c r="H88" s="111"/>
      <c r="I88" s="111"/>
      <c r="L88">
        <v>25663.73</v>
      </c>
      <c r="R88" s="109">
        <v>45160</v>
      </c>
      <c r="S88" s="8"/>
      <c r="T88" t="s">
        <v>236</v>
      </c>
      <c r="V88">
        <v>175</v>
      </c>
      <c r="W88" s="10"/>
      <c r="X88" s="8"/>
      <c r="Z88" s="8"/>
      <c r="AA88">
        <v>25663.73</v>
      </c>
    </row>
    <row r="89" spans="1:27" ht="14.4" x14ac:dyDescent="0.3">
      <c r="A89" s="109">
        <v>45170</v>
      </c>
      <c r="B89" t="s">
        <v>54</v>
      </c>
      <c r="D89" s="114" t="s">
        <v>26</v>
      </c>
      <c r="E89" s="114"/>
      <c r="F89">
        <v>26</v>
      </c>
      <c r="H89" s="111"/>
      <c r="I89" s="111"/>
      <c r="L89">
        <v>25689.73</v>
      </c>
      <c r="R89" s="109">
        <v>45170</v>
      </c>
      <c r="S89" s="8"/>
      <c r="T89" t="s">
        <v>54</v>
      </c>
      <c r="V89">
        <v>26</v>
      </c>
      <c r="W89" s="10"/>
      <c r="X89" s="8"/>
      <c r="Z89" s="8"/>
      <c r="AA89">
        <v>25689.73</v>
      </c>
    </row>
    <row r="90" spans="1:27" ht="14.4" x14ac:dyDescent="0.3">
      <c r="A90" s="109">
        <v>45170</v>
      </c>
      <c r="B90" t="s">
        <v>246</v>
      </c>
      <c r="D90" s="114"/>
      <c r="E90" s="114"/>
      <c r="H90" s="111" t="s">
        <v>21</v>
      </c>
      <c r="I90" s="111"/>
      <c r="J90">
        <v>600</v>
      </c>
      <c r="L90">
        <v>25089.73</v>
      </c>
      <c r="R90" s="109">
        <v>45170</v>
      </c>
      <c r="S90" s="8"/>
      <c r="T90" t="s">
        <v>244</v>
      </c>
      <c r="W90" s="10"/>
      <c r="X90" s="8"/>
      <c r="Y90">
        <v>600</v>
      </c>
      <c r="Z90" s="8"/>
      <c r="AA90">
        <v>25089.73</v>
      </c>
    </row>
    <row r="91" spans="1:27" ht="14.4" x14ac:dyDescent="0.3">
      <c r="A91" s="109">
        <v>45170</v>
      </c>
      <c r="B91" t="s">
        <v>28</v>
      </c>
      <c r="D91" s="114" t="s">
        <v>26</v>
      </c>
      <c r="E91" s="114"/>
      <c r="F91">
        <v>25</v>
      </c>
      <c r="H91" s="111"/>
      <c r="I91" s="111"/>
      <c r="L91">
        <v>25070.73</v>
      </c>
      <c r="R91" s="109">
        <v>45170</v>
      </c>
      <c r="S91" s="8"/>
      <c r="T91" t="s">
        <v>28</v>
      </c>
      <c r="V91">
        <v>25</v>
      </c>
      <c r="W91" s="10"/>
      <c r="X91" s="8"/>
      <c r="Z91" s="8"/>
      <c r="AA91">
        <v>25070.73</v>
      </c>
    </row>
    <row r="92" spans="1:27" ht="14.4" x14ac:dyDescent="0.3">
      <c r="A92" s="109">
        <v>45174</v>
      </c>
      <c r="B92" t="s">
        <v>63</v>
      </c>
      <c r="D92" s="114"/>
      <c r="E92" s="114"/>
      <c r="H92" s="111" t="s">
        <v>197</v>
      </c>
      <c r="I92" s="111"/>
      <c r="J92">
        <v>44.65</v>
      </c>
      <c r="L92">
        <v>25070.080000000002</v>
      </c>
      <c r="R92" s="109">
        <v>45174</v>
      </c>
      <c r="S92" s="8"/>
      <c r="T92" t="s">
        <v>63</v>
      </c>
      <c r="W92" s="10"/>
      <c r="X92" s="8"/>
      <c r="Y92">
        <v>44.65</v>
      </c>
      <c r="Z92" s="8"/>
      <c r="AA92">
        <v>25070.080000000002</v>
      </c>
    </row>
    <row r="93" spans="1:27" ht="14.4" x14ac:dyDescent="0.3">
      <c r="A93" s="109">
        <v>45175</v>
      </c>
      <c r="B93" t="s">
        <v>220</v>
      </c>
      <c r="D93" s="114"/>
      <c r="E93" s="114"/>
      <c r="H93" s="111" t="s">
        <v>197</v>
      </c>
      <c r="I93" s="111"/>
      <c r="J93">
        <v>15.3</v>
      </c>
      <c r="L93">
        <v>25054.78</v>
      </c>
      <c r="R93" s="109">
        <v>45175</v>
      </c>
      <c r="S93" s="8"/>
      <c r="T93" t="s">
        <v>220</v>
      </c>
      <c r="W93" s="10"/>
      <c r="X93" s="8"/>
      <c r="Y93">
        <v>15.3</v>
      </c>
      <c r="Z93" s="8"/>
      <c r="AA93">
        <v>25054.78</v>
      </c>
    </row>
    <row r="94" spans="1:27" ht="14.4" x14ac:dyDescent="0.3">
      <c r="A94" s="109">
        <v>45175</v>
      </c>
      <c r="B94" t="s">
        <v>51</v>
      </c>
      <c r="D94" s="114"/>
      <c r="E94" s="114"/>
      <c r="H94" s="111" t="s">
        <v>197</v>
      </c>
      <c r="I94" s="111"/>
      <c r="J94">
        <v>15.59</v>
      </c>
      <c r="L94">
        <v>25039.19</v>
      </c>
      <c r="R94" s="109">
        <v>45175</v>
      </c>
      <c r="S94" s="8"/>
      <c r="T94" t="s">
        <v>51</v>
      </c>
      <c r="W94" s="10"/>
      <c r="X94" s="8"/>
      <c r="Y94">
        <v>15.59</v>
      </c>
      <c r="Z94" s="8"/>
      <c r="AA94">
        <v>25039.19</v>
      </c>
    </row>
    <row r="95" spans="1:27" ht="14.4" x14ac:dyDescent="0.3">
      <c r="A95" s="109">
        <v>45180</v>
      </c>
      <c r="B95" t="s">
        <v>54</v>
      </c>
      <c r="D95" s="114" t="s">
        <v>26</v>
      </c>
      <c r="E95" s="114"/>
      <c r="F95">
        <v>25</v>
      </c>
      <c r="H95" s="111"/>
      <c r="I95" s="111"/>
      <c r="L95">
        <v>25064.19</v>
      </c>
      <c r="R95" s="109">
        <v>45180</v>
      </c>
      <c r="S95" s="8"/>
      <c r="T95" t="s">
        <v>54</v>
      </c>
      <c r="V95">
        <v>25</v>
      </c>
      <c r="W95" s="10"/>
      <c r="X95" s="8"/>
      <c r="Z95" s="8"/>
      <c r="AA95">
        <v>25064.19</v>
      </c>
    </row>
    <row r="96" spans="1:27" ht="14.4" x14ac:dyDescent="0.3">
      <c r="A96" s="109">
        <v>45180</v>
      </c>
      <c r="B96" t="s">
        <v>54</v>
      </c>
      <c r="D96" s="114" t="s">
        <v>26</v>
      </c>
      <c r="E96" s="114"/>
      <c r="F96">
        <v>25</v>
      </c>
      <c r="H96" s="111"/>
      <c r="I96" s="111"/>
      <c r="L96">
        <v>25089.19</v>
      </c>
      <c r="R96" s="109">
        <v>45180</v>
      </c>
      <c r="S96" s="8"/>
      <c r="T96" t="s">
        <v>54</v>
      </c>
      <c r="V96">
        <v>25</v>
      </c>
      <c r="W96" s="10"/>
      <c r="X96" s="8"/>
      <c r="Z96" s="8"/>
      <c r="AA96">
        <v>25089.19</v>
      </c>
    </row>
    <row r="97" spans="1:27" ht="14.4" x14ac:dyDescent="0.3">
      <c r="A97" s="109">
        <v>45180</v>
      </c>
      <c r="B97" t="s">
        <v>54</v>
      </c>
      <c r="D97" s="114" t="s">
        <v>26</v>
      </c>
      <c r="E97" s="114"/>
      <c r="F97">
        <v>25</v>
      </c>
      <c r="H97" s="111"/>
      <c r="I97" s="111"/>
      <c r="L97">
        <v>25114.19</v>
      </c>
      <c r="R97" s="109">
        <v>45180</v>
      </c>
      <c r="S97" s="8"/>
      <c r="T97" t="s">
        <v>54</v>
      </c>
      <c r="V97">
        <v>25</v>
      </c>
      <c r="W97" s="10"/>
      <c r="X97" s="8"/>
      <c r="Z97" s="8"/>
      <c r="AA97">
        <v>25114.19</v>
      </c>
    </row>
    <row r="98" spans="1:27" ht="14.4" x14ac:dyDescent="0.3">
      <c r="A98" s="109">
        <v>45181</v>
      </c>
      <c r="B98" t="s">
        <v>54</v>
      </c>
      <c r="D98" s="114" t="s">
        <v>26</v>
      </c>
      <c r="E98" s="114"/>
      <c r="F98">
        <v>25</v>
      </c>
      <c r="H98" s="111"/>
      <c r="I98" s="111"/>
      <c r="L98">
        <v>25139.19</v>
      </c>
      <c r="R98" s="109">
        <v>45181</v>
      </c>
      <c r="S98" s="8"/>
      <c r="T98" t="s">
        <v>54</v>
      </c>
      <c r="V98">
        <v>25</v>
      </c>
      <c r="W98" s="10"/>
      <c r="X98" s="8"/>
      <c r="Z98" s="8"/>
      <c r="AA98">
        <v>25139.19</v>
      </c>
    </row>
    <row r="99" spans="1:27" ht="14.4" x14ac:dyDescent="0.3">
      <c r="A99" s="109">
        <v>45184</v>
      </c>
      <c r="B99" t="s">
        <v>237</v>
      </c>
      <c r="D99" s="114"/>
      <c r="E99" s="114"/>
      <c r="H99" s="111" t="s">
        <v>197</v>
      </c>
      <c r="I99" s="111"/>
      <c r="J99">
        <v>49</v>
      </c>
      <c r="L99">
        <v>25090.19</v>
      </c>
      <c r="R99" s="109">
        <v>45184</v>
      </c>
      <c r="S99" s="8"/>
      <c r="T99" t="s">
        <v>237</v>
      </c>
      <c r="W99" s="10"/>
      <c r="X99" s="8"/>
      <c r="Y99">
        <v>49</v>
      </c>
      <c r="Z99" s="8"/>
      <c r="AA99">
        <v>25090.19</v>
      </c>
    </row>
    <row r="100" spans="1:27" ht="14.4" x14ac:dyDescent="0.3">
      <c r="A100" s="109">
        <v>45184</v>
      </c>
      <c r="B100" t="s">
        <v>238</v>
      </c>
      <c r="D100" s="114"/>
      <c r="E100" s="114"/>
      <c r="H100" s="111" t="s">
        <v>197</v>
      </c>
      <c r="I100" s="111"/>
      <c r="J100">
        <v>360</v>
      </c>
      <c r="L100">
        <v>24730.19</v>
      </c>
      <c r="R100" s="109">
        <v>45184</v>
      </c>
      <c r="S100" s="8"/>
      <c r="T100" t="s">
        <v>238</v>
      </c>
      <c r="W100" s="10"/>
      <c r="X100" s="8"/>
      <c r="Y100">
        <v>360</v>
      </c>
      <c r="Z100" s="8"/>
      <c r="AA100">
        <v>24730.19</v>
      </c>
    </row>
    <row r="101" spans="1:27" ht="14.4" x14ac:dyDescent="0.3">
      <c r="A101" s="109">
        <v>45187</v>
      </c>
      <c r="B101" t="s">
        <v>221</v>
      </c>
      <c r="D101" s="114" t="s">
        <v>26</v>
      </c>
      <c r="E101" s="114"/>
      <c r="F101">
        <v>28.88</v>
      </c>
      <c r="H101" s="111"/>
      <c r="I101" s="111"/>
      <c r="L101">
        <v>24759.07</v>
      </c>
      <c r="R101" s="109">
        <v>45187</v>
      </c>
      <c r="S101" s="8"/>
      <c r="T101" t="s">
        <v>221</v>
      </c>
      <c r="V101">
        <v>28.88</v>
      </c>
      <c r="W101" s="10"/>
      <c r="X101" s="8"/>
      <c r="Z101" s="8"/>
      <c r="AA101">
        <v>24759.07</v>
      </c>
    </row>
    <row r="102" spans="1:27" ht="14.4" x14ac:dyDescent="0.3">
      <c r="A102" s="109">
        <v>45188</v>
      </c>
      <c r="B102" t="s">
        <v>239</v>
      </c>
      <c r="D102" s="114" t="s">
        <v>19</v>
      </c>
      <c r="E102" s="114"/>
      <c r="F102">
        <v>400</v>
      </c>
      <c r="H102" s="111"/>
      <c r="I102" s="111"/>
      <c r="L102">
        <v>25159.07</v>
      </c>
      <c r="R102" s="109">
        <v>45188</v>
      </c>
      <c r="S102" s="8"/>
      <c r="T102" t="s">
        <v>239</v>
      </c>
      <c r="V102">
        <v>400</v>
      </c>
      <c r="W102" s="10"/>
      <c r="X102" s="8"/>
      <c r="Z102" s="8"/>
      <c r="AA102">
        <v>25159.07</v>
      </c>
    </row>
    <row r="103" spans="1:27" ht="14.4" x14ac:dyDescent="0.3">
      <c r="A103" s="109">
        <v>45188</v>
      </c>
      <c r="B103" t="s">
        <v>138</v>
      </c>
      <c r="D103" s="114"/>
      <c r="E103" s="114"/>
      <c r="H103" s="111" t="s">
        <v>197</v>
      </c>
      <c r="I103" s="111"/>
      <c r="J103">
        <v>26.2</v>
      </c>
      <c r="L103">
        <v>25132.87</v>
      </c>
      <c r="R103" s="109">
        <v>45188</v>
      </c>
      <c r="S103" s="8"/>
      <c r="T103" t="s">
        <v>138</v>
      </c>
      <c r="W103" s="10"/>
      <c r="X103" s="8"/>
      <c r="Y103">
        <v>26.2</v>
      </c>
      <c r="Z103" s="8"/>
      <c r="AA103">
        <v>25132.87</v>
      </c>
    </row>
    <row r="104" spans="1:27" ht="14.4" x14ac:dyDescent="0.3">
      <c r="A104" s="109">
        <v>45188</v>
      </c>
      <c r="B104" t="s">
        <v>138</v>
      </c>
      <c r="D104" s="114"/>
      <c r="E104" s="114"/>
      <c r="H104" s="111" t="s">
        <v>197</v>
      </c>
      <c r="I104" s="111"/>
      <c r="J104">
        <v>36.5</v>
      </c>
      <c r="L104">
        <v>25096.37</v>
      </c>
      <c r="R104" s="109">
        <v>45188</v>
      </c>
      <c r="S104" s="8"/>
      <c r="T104" t="s">
        <v>138</v>
      </c>
      <c r="W104" s="10"/>
      <c r="X104" s="8"/>
      <c r="Y104">
        <v>36.5</v>
      </c>
      <c r="Z104" s="8"/>
      <c r="AA104">
        <v>25096.37</v>
      </c>
    </row>
    <row r="105" spans="1:27" ht="14.4" x14ac:dyDescent="0.3">
      <c r="A105" s="109">
        <v>45188</v>
      </c>
      <c r="B105" t="s">
        <v>53</v>
      </c>
      <c r="D105" s="114"/>
      <c r="E105" s="114"/>
      <c r="H105" s="111" t="s">
        <v>197</v>
      </c>
      <c r="I105" s="111"/>
      <c r="J105">
        <v>2000</v>
      </c>
      <c r="L105">
        <v>23096.37</v>
      </c>
      <c r="R105" s="109">
        <v>45188</v>
      </c>
      <c r="S105" s="8"/>
      <c r="T105" t="s">
        <v>53</v>
      </c>
      <c r="W105" s="10"/>
      <c r="X105" s="8"/>
      <c r="Y105">
        <v>2000</v>
      </c>
      <c r="Z105" s="8"/>
      <c r="AA105">
        <v>23096.37</v>
      </c>
    </row>
    <row r="106" spans="1:27" ht="14.4" x14ac:dyDescent="0.3">
      <c r="A106" s="109">
        <v>45189</v>
      </c>
      <c r="B106" t="s">
        <v>150</v>
      </c>
      <c r="D106" s="114"/>
      <c r="E106" s="114"/>
      <c r="H106" s="111" t="s">
        <v>197</v>
      </c>
      <c r="I106" s="111"/>
      <c r="J106">
        <v>489.34</v>
      </c>
      <c r="L106">
        <v>22607.03</v>
      </c>
      <c r="R106" s="109">
        <v>45189</v>
      </c>
      <c r="S106" s="8"/>
      <c r="T106" t="s">
        <v>150</v>
      </c>
      <c r="W106" s="10"/>
      <c r="X106" s="8"/>
      <c r="Y106">
        <v>489.34</v>
      </c>
      <c r="Z106" s="8"/>
      <c r="AA106">
        <v>22607.03</v>
      </c>
    </row>
    <row r="107" spans="1:27" ht="14.4" x14ac:dyDescent="0.3">
      <c r="A107" s="109">
        <v>45191</v>
      </c>
      <c r="B107" t="s">
        <v>227</v>
      </c>
      <c r="D107" s="114" t="s">
        <v>19</v>
      </c>
      <c r="E107" s="114"/>
      <c r="F107">
        <v>300</v>
      </c>
      <c r="H107" s="111"/>
      <c r="I107" s="111"/>
      <c r="L107">
        <v>22907.03</v>
      </c>
      <c r="R107" s="109">
        <v>45191</v>
      </c>
      <c r="S107" s="8"/>
      <c r="T107" t="s">
        <v>227</v>
      </c>
      <c r="V107">
        <v>300</v>
      </c>
      <c r="W107" s="10"/>
      <c r="X107" s="8"/>
      <c r="Z107" s="8"/>
      <c r="AA107">
        <v>22907.03</v>
      </c>
    </row>
    <row r="108" spans="1:27" ht="14.4" x14ac:dyDescent="0.3">
      <c r="A108" s="109">
        <v>45194</v>
      </c>
      <c r="B108" t="s">
        <v>240</v>
      </c>
      <c r="D108" s="114" t="s">
        <v>19</v>
      </c>
      <c r="E108" s="114"/>
      <c r="F108">
        <v>100</v>
      </c>
      <c r="H108" s="111"/>
      <c r="I108" s="111"/>
      <c r="L108">
        <v>23007.03</v>
      </c>
      <c r="R108" s="109">
        <v>45194</v>
      </c>
      <c r="S108" s="8"/>
      <c r="T108" t="s">
        <v>240</v>
      </c>
      <c r="V108">
        <v>100</v>
      </c>
      <c r="W108" s="10"/>
      <c r="X108" s="8"/>
      <c r="Z108" s="8"/>
      <c r="AA108">
        <v>23007.03</v>
      </c>
    </row>
    <row r="109" spans="1:27" ht="14.4" x14ac:dyDescent="0.3">
      <c r="A109" s="109">
        <v>45201</v>
      </c>
      <c r="B109" t="s">
        <v>241</v>
      </c>
      <c r="D109" s="114"/>
      <c r="E109" s="114"/>
      <c r="H109" s="111" t="s">
        <v>21</v>
      </c>
      <c r="I109" s="111"/>
      <c r="J109">
        <v>600</v>
      </c>
      <c r="L109">
        <v>22407.03</v>
      </c>
      <c r="R109" s="109">
        <v>45201</v>
      </c>
      <c r="S109" s="8"/>
      <c r="T109" t="s">
        <v>241</v>
      </c>
      <c r="W109" s="10"/>
      <c r="X109" s="8"/>
      <c r="Y109">
        <v>600</v>
      </c>
      <c r="Z109" s="8"/>
      <c r="AA109">
        <v>22407.03</v>
      </c>
    </row>
    <row r="110" spans="1:27" ht="14.4" x14ac:dyDescent="0.3">
      <c r="A110" s="109">
        <v>45204</v>
      </c>
      <c r="B110" t="s">
        <v>63</v>
      </c>
      <c r="D110" s="114"/>
      <c r="E110" s="114"/>
      <c r="H110" s="111" t="s">
        <v>197</v>
      </c>
      <c r="I110" s="111"/>
      <c r="J110">
        <v>44.65</v>
      </c>
      <c r="L110">
        <v>22362.28</v>
      </c>
      <c r="R110" s="109">
        <v>45204</v>
      </c>
      <c r="S110" s="8"/>
      <c r="T110" t="s">
        <v>63</v>
      </c>
      <c r="W110" s="10"/>
      <c r="X110" s="8"/>
      <c r="Y110">
        <v>44.65</v>
      </c>
      <c r="Z110" s="8"/>
      <c r="AA110">
        <v>22362.28</v>
      </c>
    </row>
    <row r="111" spans="1:27" ht="14.4" x14ac:dyDescent="0.3">
      <c r="A111" s="109">
        <v>45205</v>
      </c>
      <c r="B111" t="s">
        <v>220</v>
      </c>
      <c r="D111" s="114"/>
      <c r="E111" s="114"/>
      <c r="H111" s="111" t="s">
        <v>197</v>
      </c>
      <c r="I111" s="111"/>
      <c r="J111">
        <v>15.3</v>
      </c>
      <c r="L111">
        <v>22347.08</v>
      </c>
      <c r="R111" s="109">
        <v>45205</v>
      </c>
      <c r="S111" s="8"/>
      <c r="T111" t="s">
        <v>220</v>
      </c>
      <c r="W111" s="10"/>
      <c r="X111" s="8"/>
      <c r="Y111">
        <v>15.3</v>
      </c>
      <c r="Z111" s="8"/>
      <c r="AA111">
        <v>22347.08</v>
      </c>
    </row>
    <row r="112" spans="1:27" ht="14.4" x14ac:dyDescent="0.3">
      <c r="A112" s="109">
        <v>45205</v>
      </c>
      <c r="B112" t="s">
        <v>51</v>
      </c>
      <c r="D112" s="114"/>
      <c r="E112" s="114"/>
      <c r="H112" s="111" t="s">
        <v>197</v>
      </c>
      <c r="I112" s="111"/>
      <c r="J112">
        <v>15.59</v>
      </c>
      <c r="L112">
        <v>22331.49</v>
      </c>
      <c r="R112" s="109">
        <v>45205</v>
      </c>
      <c r="S112" s="8"/>
      <c r="T112" t="s">
        <v>51</v>
      </c>
      <c r="W112" s="10"/>
      <c r="X112" s="8"/>
      <c r="Y112">
        <v>15.59</v>
      </c>
      <c r="Z112" s="8"/>
      <c r="AA112">
        <v>22331.49</v>
      </c>
    </row>
    <row r="113" spans="1:27" ht="14.4" x14ac:dyDescent="0.3">
      <c r="A113" s="109">
        <v>45218</v>
      </c>
      <c r="B113" t="s">
        <v>138</v>
      </c>
      <c r="D113" s="114"/>
      <c r="E113" s="114"/>
      <c r="H113" s="111" t="s">
        <v>197</v>
      </c>
      <c r="I113" s="111"/>
      <c r="J113">
        <v>62.7</v>
      </c>
      <c r="L113">
        <v>22268.79</v>
      </c>
      <c r="R113" s="109">
        <v>45218</v>
      </c>
      <c r="S113" s="8"/>
      <c r="T113" t="s">
        <v>138</v>
      </c>
      <c r="W113" s="10"/>
      <c r="X113" s="8"/>
      <c r="Y113">
        <v>62.7</v>
      </c>
      <c r="Z113" s="8"/>
      <c r="AA113">
        <v>22268.79</v>
      </c>
    </row>
    <row r="114" spans="1:27" ht="14.4" x14ac:dyDescent="0.3">
      <c r="A114" s="109">
        <v>45219</v>
      </c>
      <c r="B114" t="s">
        <v>53</v>
      </c>
      <c r="D114" s="114"/>
      <c r="E114" s="114"/>
      <c r="H114" s="111" t="s">
        <v>197</v>
      </c>
      <c r="I114" s="111"/>
      <c r="J114">
        <v>2000</v>
      </c>
      <c r="L114">
        <v>20268.79</v>
      </c>
      <c r="R114" s="109">
        <v>45219</v>
      </c>
      <c r="T114" t="s">
        <v>53</v>
      </c>
      <c r="W114" s="10"/>
      <c r="Y114">
        <v>2000</v>
      </c>
      <c r="AA114">
        <v>20268.79</v>
      </c>
    </row>
    <row r="115" spans="1:27" ht="14.4" x14ac:dyDescent="0.3">
      <c r="A115" s="109">
        <v>45222</v>
      </c>
      <c r="B115" t="s">
        <v>237</v>
      </c>
      <c r="D115" s="114"/>
      <c r="E115" s="114"/>
      <c r="H115" s="111" t="s">
        <v>197</v>
      </c>
      <c r="I115" s="111"/>
      <c r="J115">
        <v>13</v>
      </c>
      <c r="L115">
        <v>20255.79</v>
      </c>
      <c r="R115" s="109">
        <v>45222</v>
      </c>
      <c r="T115" t="s">
        <v>237</v>
      </c>
      <c r="W115" s="10"/>
      <c r="Y115">
        <v>13</v>
      </c>
      <c r="AA115">
        <v>20255.79</v>
      </c>
    </row>
    <row r="116" spans="1:27" ht="14.4" x14ac:dyDescent="0.3">
      <c r="A116" s="109">
        <v>45230</v>
      </c>
      <c r="B116" t="s">
        <v>242</v>
      </c>
      <c r="D116" s="114" t="s">
        <v>41</v>
      </c>
      <c r="E116" s="114"/>
      <c r="F116">
        <v>5000</v>
      </c>
      <c r="H116" s="111"/>
      <c r="I116" s="111"/>
      <c r="L116">
        <v>25255.79</v>
      </c>
      <c r="R116" s="109">
        <v>45230</v>
      </c>
      <c r="T116" t="s">
        <v>242</v>
      </c>
      <c r="V116">
        <v>5000</v>
      </c>
      <c r="W116" s="10"/>
      <c r="AA116">
        <v>25255.79</v>
      </c>
    </row>
    <row r="117" spans="1:27" ht="14.4" x14ac:dyDescent="0.3">
      <c r="A117" s="109">
        <v>45230</v>
      </c>
      <c r="B117" t="s">
        <v>54</v>
      </c>
      <c r="D117" s="114" t="s">
        <v>26</v>
      </c>
      <c r="E117" s="114"/>
      <c r="F117">
        <v>25</v>
      </c>
      <c r="H117" s="111"/>
      <c r="I117" s="111"/>
      <c r="L117">
        <v>25280.79</v>
      </c>
      <c r="R117" s="109">
        <v>45230</v>
      </c>
      <c r="T117" t="s">
        <v>54</v>
      </c>
      <c r="V117">
        <v>25</v>
      </c>
      <c r="W117" s="10"/>
      <c r="AA117">
        <v>25280.79</v>
      </c>
    </row>
    <row r="118" spans="1:27" ht="14.4" x14ac:dyDescent="0.3">
      <c r="A118" s="109">
        <v>45231</v>
      </c>
      <c r="B118" t="s">
        <v>241</v>
      </c>
      <c r="D118" s="114"/>
      <c r="E118" s="114"/>
      <c r="H118" s="111" t="s">
        <v>21</v>
      </c>
      <c r="I118" s="111"/>
      <c r="J118">
        <v>600</v>
      </c>
      <c r="L118">
        <v>24680.79</v>
      </c>
      <c r="R118" s="109">
        <v>45231</v>
      </c>
      <c r="T118" t="s">
        <v>241</v>
      </c>
      <c r="W118" s="10"/>
      <c r="Y118">
        <v>600</v>
      </c>
      <c r="AA118">
        <v>24680.79</v>
      </c>
    </row>
    <row r="119" spans="1:27" ht="14.4" x14ac:dyDescent="0.3">
      <c r="A119" s="109">
        <v>45233</v>
      </c>
      <c r="B119" t="s">
        <v>63</v>
      </c>
      <c r="D119" s="114"/>
      <c r="E119" s="114"/>
      <c r="H119" s="110" t="s">
        <v>197</v>
      </c>
      <c r="I119" s="110"/>
      <c r="J119">
        <v>44.65</v>
      </c>
      <c r="L119">
        <v>24636.14</v>
      </c>
      <c r="R119" s="109">
        <v>45233</v>
      </c>
      <c r="T119" t="s">
        <v>63</v>
      </c>
      <c r="W119" s="10"/>
      <c r="Y119">
        <v>44.65</v>
      </c>
      <c r="AA119">
        <v>24636.14</v>
      </c>
    </row>
    <row r="120" spans="1:27" ht="14.4" x14ac:dyDescent="0.3">
      <c r="A120" s="109">
        <v>45236</v>
      </c>
      <c r="B120" t="s">
        <v>220</v>
      </c>
      <c r="D120" s="114"/>
      <c r="E120" s="114"/>
      <c r="H120" s="110" t="s">
        <v>197</v>
      </c>
      <c r="I120" s="110"/>
      <c r="J120">
        <v>15.3</v>
      </c>
      <c r="L120">
        <v>24620.84</v>
      </c>
      <c r="R120" s="109">
        <v>45236</v>
      </c>
      <c r="T120" t="s">
        <v>220</v>
      </c>
      <c r="W120" s="10"/>
      <c r="Y120">
        <v>15.3</v>
      </c>
      <c r="AA120">
        <v>24620.84</v>
      </c>
    </row>
    <row r="121" spans="1:27" ht="14.4" x14ac:dyDescent="0.3">
      <c r="A121" s="109">
        <v>45236</v>
      </c>
      <c r="B121" t="s">
        <v>51</v>
      </c>
      <c r="D121" s="114"/>
      <c r="E121" s="114"/>
      <c r="H121" s="114" t="s">
        <v>197</v>
      </c>
      <c r="I121" s="110"/>
      <c r="J121">
        <v>15.59</v>
      </c>
      <c r="L121">
        <v>24605.25</v>
      </c>
      <c r="R121" s="109">
        <v>45236</v>
      </c>
      <c r="T121" t="s">
        <v>51</v>
      </c>
      <c r="W121" s="10"/>
      <c r="Y121">
        <v>15.59</v>
      </c>
      <c r="AA121">
        <v>24605.25</v>
      </c>
    </row>
    <row r="122" spans="1:27" ht="14.4" x14ac:dyDescent="0.3">
      <c r="A122" s="109">
        <v>45236</v>
      </c>
      <c r="B122" t="s">
        <v>54</v>
      </c>
      <c r="D122" s="114" t="s">
        <v>26</v>
      </c>
      <c r="E122" s="114"/>
      <c r="F122">
        <v>78.69</v>
      </c>
      <c r="L122">
        <v>24683.94</v>
      </c>
      <c r="R122" s="109">
        <v>45236</v>
      </c>
      <c r="T122" t="s">
        <v>54</v>
      </c>
      <c r="V122">
        <v>78.69</v>
      </c>
      <c r="W122" s="10"/>
      <c r="AA122">
        <v>24683.94</v>
      </c>
    </row>
    <row r="123" spans="1:27" ht="14.4" x14ac:dyDescent="0.3">
      <c r="A123" s="109">
        <v>45237</v>
      </c>
      <c r="B123" t="s">
        <v>243</v>
      </c>
      <c r="D123" s="114" t="s">
        <v>41</v>
      </c>
      <c r="E123" s="114"/>
      <c r="F123">
        <v>1166.98</v>
      </c>
      <c r="L123">
        <v>25850.92</v>
      </c>
      <c r="R123" s="109">
        <v>45237</v>
      </c>
      <c r="T123" t="s">
        <v>243</v>
      </c>
      <c r="V123">
        <v>1166.98</v>
      </c>
      <c r="W123" s="10"/>
      <c r="AA123">
        <v>25850.92</v>
      </c>
    </row>
    <row r="124" spans="1:27" ht="14.4" x14ac:dyDescent="0.3">
      <c r="A124" s="109">
        <v>45243</v>
      </c>
      <c r="B124" t="s">
        <v>54</v>
      </c>
      <c r="D124" s="114" t="s">
        <v>26</v>
      </c>
      <c r="E124" s="114"/>
      <c r="F124">
        <v>25</v>
      </c>
      <c r="H124" s="105"/>
      <c r="L124">
        <v>25875.919999999998</v>
      </c>
      <c r="R124" s="109">
        <v>45243</v>
      </c>
      <c r="T124" t="s">
        <v>54</v>
      </c>
      <c r="V124">
        <v>25</v>
      </c>
      <c r="W124" s="10"/>
      <c r="AA124">
        <v>25875.919999999998</v>
      </c>
    </row>
    <row r="125" spans="1:27" ht="14.4" x14ac:dyDescent="0.3">
      <c r="A125" s="109">
        <v>45244</v>
      </c>
      <c r="B125" t="s">
        <v>248</v>
      </c>
      <c r="D125" s="114" t="s">
        <v>26</v>
      </c>
      <c r="E125" s="114"/>
      <c r="F125">
        <v>46.96</v>
      </c>
      <c r="L125">
        <v>25922.880000000001</v>
      </c>
      <c r="R125" s="109">
        <v>45244</v>
      </c>
      <c r="T125" t="s">
        <v>248</v>
      </c>
      <c r="V125">
        <v>46.96</v>
      </c>
      <c r="W125" s="10"/>
      <c r="AA125">
        <v>25922.880000000001</v>
      </c>
    </row>
    <row r="126" spans="1:27" ht="14.4" x14ac:dyDescent="0.3">
      <c r="A126" s="109">
        <v>45245</v>
      </c>
      <c r="B126" t="s">
        <v>249</v>
      </c>
      <c r="D126" s="114" t="s">
        <v>19</v>
      </c>
      <c r="E126" s="114"/>
      <c r="F126">
        <v>400</v>
      </c>
      <c r="L126">
        <v>26322.880000000001</v>
      </c>
      <c r="R126" s="109">
        <v>45245</v>
      </c>
      <c r="T126" t="s">
        <v>249</v>
      </c>
      <c r="V126">
        <v>400</v>
      </c>
      <c r="W126" s="10"/>
      <c r="AA126">
        <v>26322.880000000001</v>
      </c>
    </row>
    <row r="127" spans="1:27" ht="14.4" x14ac:dyDescent="0.3">
      <c r="A127" s="109">
        <v>45250</v>
      </c>
      <c r="B127" t="s">
        <v>139</v>
      </c>
      <c r="D127" s="114"/>
      <c r="E127" s="114"/>
      <c r="H127" t="s">
        <v>197</v>
      </c>
      <c r="J127">
        <v>62.7</v>
      </c>
      <c r="L127">
        <v>26260.18</v>
      </c>
      <c r="R127" s="109">
        <v>45250</v>
      </c>
      <c r="T127" t="s">
        <v>139</v>
      </c>
      <c r="W127" s="10"/>
      <c r="Y127">
        <v>62.7</v>
      </c>
      <c r="AA127">
        <v>26260.18</v>
      </c>
    </row>
    <row r="128" spans="1:27" ht="14.4" x14ac:dyDescent="0.3">
      <c r="A128" s="109">
        <v>45250</v>
      </c>
      <c r="B128" t="s">
        <v>53</v>
      </c>
      <c r="D128" s="114"/>
      <c r="E128" s="114"/>
      <c r="H128" t="s">
        <v>197</v>
      </c>
      <c r="I128" s="105"/>
      <c r="J128">
        <v>2000</v>
      </c>
      <c r="L128">
        <v>24260.18</v>
      </c>
      <c r="R128" s="109">
        <v>45250</v>
      </c>
      <c r="T128" t="s">
        <v>53</v>
      </c>
      <c r="W128" s="10"/>
      <c r="Y128">
        <v>2000</v>
      </c>
      <c r="AA128">
        <v>24260.18</v>
      </c>
    </row>
    <row r="129" spans="1:27" ht="14.4" x14ac:dyDescent="0.3">
      <c r="A129" s="109">
        <v>45252</v>
      </c>
      <c r="B129" t="s">
        <v>54</v>
      </c>
      <c r="D129" s="114" t="s">
        <v>26</v>
      </c>
      <c r="E129" s="114"/>
      <c r="F129">
        <v>25</v>
      </c>
      <c r="L129">
        <v>24285.18</v>
      </c>
      <c r="R129" s="109">
        <v>45252</v>
      </c>
      <c r="T129" t="s">
        <v>54</v>
      </c>
      <c r="V129">
        <v>25</v>
      </c>
      <c r="W129" s="10"/>
      <c r="AA129">
        <v>24285.18</v>
      </c>
    </row>
    <row r="130" spans="1:27" ht="14.4" x14ac:dyDescent="0.3">
      <c r="A130" s="109">
        <v>45258</v>
      </c>
      <c r="B130" t="s">
        <v>250</v>
      </c>
      <c r="D130" s="121" t="s">
        <v>19</v>
      </c>
      <c r="E130" s="114"/>
      <c r="F130">
        <v>400</v>
      </c>
      <c r="L130">
        <v>24685.18</v>
      </c>
      <c r="R130" s="109">
        <v>45258</v>
      </c>
      <c r="T130" t="s">
        <v>250</v>
      </c>
      <c r="V130">
        <v>400</v>
      </c>
      <c r="W130" s="10"/>
      <c r="AA130">
        <v>24685.18</v>
      </c>
    </row>
    <row r="131" spans="1:27" ht="14.4" x14ac:dyDescent="0.3">
      <c r="A131" s="109">
        <v>45261</v>
      </c>
      <c r="B131" t="s">
        <v>241</v>
      </c>
      <c r="D131" s="114"/>
      <c r="E131" s="114"/>
      <c r="H131" t="s">
        <v>21</v>
      </c>
      <c r="J131">
        <v>600</v>
      </c>
      <c r="L131">
        <v>24085.18</v>
      </c>
      <c r="R131" s="109">
        <v>45261</v>
      </c>
      <c r="T131" t="s">
        <v>241</v>
      </c>
      <c r="W131" s="10"/>
      <c r="Y131">
        <v>600</v>
      </c>
      <c r="AA131">
        <v>24085.18</v>
      </c>
    </row>
    <row r="132" spans="1:27" ht="14.4" x14ac:dyDescent="0.3">
      <c r="A132" s="109">
        <v>45266</v>
      </c>
      <c r="B132" t="s">
        <v>220</v>
      </c>
      <c r="D132" s="114"/>
      <c r="E132" s="114"/>
      <c r="H132" s="105" t="s">
        <v>197</v>
      </c>
      <c r="J132">
        <v>15.3</v>
      </c>
      <c r="L132">
        <v>24069.88</v>
      </c>
      <c r="R132" s="109">
        <v>45266</v>
      </c>
      <c r="T132" t="s">
        <v>220</v>
      </c>
      <c r="W132" s="10"/>
      <c r="Y132">
        <v>15.3</v>
      </c>
      <c r="AA132">
        <v>24069.88</v>
      </c>
    </row>
    <row r="133" spans="1:27" ht="14.4" x14ac:dyDescent="0.3">
      <c r="A133" s="109">
        <v>45266</v>
      </c>
      <c r="B133" t="s">
        <v>51</v>
      </c>
      <c r="D133" s="114"/>
      <c r="E133" s="114"/>
      <c r="H133" s="105" t="s">
        <v>197</v>
      </c>
      <c r="J133">
        <v>15.59</v>
      </c>
      <c r="L133">
        <v>24054.29</v>
      </c>
      <c r="R133" s="109">
        <v>45266</v>
      </c>
      <c r="T133" t="s">
        <v>51</v>
      </c>
      <c r="W133" s="10"/>
      <c r="Y133">
        <v>15.59</v>
      </c>
      <c r="AA133">
        <v>24054.29</v>
      </c>
    </row>
    <row r="134" spans="1:27" ht="14.4" x14ac:dyDescent="0.3">
      <c r="A134" s="109">
        <v>45271</v>
      </c>
      <c r="B134" t="s">
        <v>54</v>
      </c>
      <c r="D134" s="114" t="s">
        <v>26</v>
      </c>
      <c r="E134" s="114"/>
      <c r="F134">
        <v>72.959999999999994</v>
      </c>
      <c r="H134" s="105"/>
      <c r="L134">
        <v>24127.25</v>
      </c>
      <c r="R134" s="109">
        <v>45271</v>
      </c>
      <c r="T134" t="s">
        <v>54</v>
      </c>
      <c r="V134">
        <v>72.959999999999994</v>
      </c>
      <c r="W134" s="10"/>
      <c r="AA134">
        <v>24127.25</v>
      </c>
    </row>
    <row r="135" spans="1:27" ht="14.4" x14ac:dyDescent="0.3">
      <c r="A135" s="109">
        <v>45279</v>
      </c>
      <c r="B135" t="s">
        <v>139</v>
      </c>
      <c r="D135" s="114"/>
      <c r="E135" s="114"/>
      <c r="H135" t="s">
        <v>197</v>
      </c>
      <c r="J135">
        <v>62.7</v>
      </c>
      <c r="L135">
        <v>24064.55</v>
      </c>
      <c r="R135" s="109">
        <v>45279</v>
      </c>
      <c r="T135" t="s">
        <v>139</v>
      </c>
      <c r="W135" s="10"/>
      <c r="Y135">
        <v>62.7</v>
      </c>
      <c r="AA135">
        <v>24064.55</v>
      </c>
    </row>
    <row r="136" spans="1:27" ht="14.4" x14ac:dyDescent="0.3">
      <c r="A136" s="109">
        <v>45279</v>
      </c>
      <c r="B136" t="s">
        <v>54</v>
      </c>
      <c r="D136" s="114" t="s">
        <v>26</v>
      </c>
      <c r="E136" s="114"/>
      <c r="F136">
        <v>25</v>
      </c>
      <c r="L136">
        <v>24089.55</v>
      </c>
      <c r="R136" s="109">
        <v>45279</v>
      </c>
      <c r="T136" t="s">
        <v>54</v>
      </c>
      <c r="V136">
        <v>25</v>
      </c>
      <c r="W136" s="10"/>
      <c r="AA136">
        <v>24089.55</v>
      </c>
    </row>
    <row r="137" spans="1:27" ht="14.4" x14ac:dyDescent="0.3">
      <c r="A137" s="109">
        <v>45280</v>
      </c>
      <c r="B137" t="s">
        <v>53</v>
      </c>
      <c r="D137" s="114"/>
      <c r="E137" s="114"/>
      <c r="H137" t="s">
        <v>197</v>
      </c>
      <c r="J137">
        <v>2000</v>
      </c>
      <c r="L137">
        <v>22089.55</v>
      </c>
      <c r="R137" s="109">
        <v>45280</v>
      </c>
      <c r="T137" t="s">
        <v>53</v>
      </c>
      <c r="W137" s="10"/>
      <c r="Y137">
        <v>2000</v>
      </c>
      <c r="AA137">
        <v>22089.55</v>
      </c>
    </row>
    <row r="138" spans="1:27" ht="14.4" x14ac:dyDescent="0.3">
      <c r="A138" s="109">
        <v>45287</v>
      </c>
      <c r="B138" t="s">
        <v>54</v>
      </c>
      <c r="D138" s="114" t="s">
        <v>26</v>
      </c>
      <c r="E138" s="114"/>
      <c r="F138">
        <v>9.61</v>
      </c>
      <c r="L138">
        <v>22099.16</v>
      </c>
      <c r="R138" s="109">
        <v>45287</v>
      </c>
      <c r="T138" t="s">
        <v>54</v>
      </c>
      <c r="V138">
        <v>9.61</v>
      </c>
      <c r="W138" s="10"/>
      <c r="AA138">
        <v>22099.16</v>
      </c>
    </row>
    <row r="139" spans="1:27" ht="14.4" x14ac:dyDescent="0.3">
      <c r="A139" s="109">
        <v>45288</v>
      </c>
      <c r="B139" t="s">
        <v>54</v>
      </c>
      <c r="D139" s="121" t="s">
        <v>26</v>
      </c>
      <c r="E139" s="114"/>
      <c r="F139">
        <v>25</v>
      </c>
      <c r="H139" s="8"/>
      <c r="L139">
        <v>22124.16</v>
      </c>
      <c r="R139" s="109">
        <v>45288</v>
      </c>
      <c r="T139" t="s">
        <v>54</v>
      </c>
      <c r="V139">
        <v>25</v>
      </c>
      <c r="W139" s="10"/>
      <c r="AA139">
        <v>22124.16</v>
      </c>
    </row>
    <row r="140" spans="1:27" ht="14.4" x14ac:dyDescent="0.3">
      <c r="A140" s="109">
        <v>45293</v>
      </c>
      <c r="B140" t="s">
        <v>241</v>
      </c>
      <c r="E140" s="114"/>
      <c r="H140" t="s">
        <v>21</v>
      </c>
      <c r="J140">
        <v>600</v>
      </c>
      <c r="L140">
        <v>21524.16</v>
      </c>
      <c r="R140" s="109">
        <v>45293</v>
      </c>
      <c r="T140" t="s">
        <v>241</v>
      </c>
      <c r="W140" s="10"/>
      <c r="Y140">
        <v>600</v>
      </c>
      <c r="AA140">
        <v>21524.16</v>
      </c>
    </row>
    <row r="141" spans="1:27" ht="14.4" x14ac:dyDescent="0.3">
      <c r="A141" s="109">
        <v>45296</v>
      </c>
      <c r="B141" t="s">
        <v>54</v>
      </c>
      <c r="D141" t="s">
        <v>26</v>
      </c>
      <c r="E141" s="114"/>
      <c r="F141">
        <v>25</v>
      </c>
      <c r="H141" s="105"/>
      <c r="L141">
        <v>21549.16</v>
      </c>
      <c r="R141" s="109">
        <v>45296</v>
      </c>
      <c r="T141" t="s">
        <v>54</v>
      </c>
      <c r="V141">
        <v>25</v>
      </c>
      <c r="W141" s="10"/>
      <c r="AA141">
        <v>21549.16</v>
      </c>
    </row>
    <row r="142" spans="1:27" ht="14.4" x14ac:dyDescent="0.3">
      <c r="A142" s="109">
        <v>45299</v>
      </c>
      <c r="B142" t="s">
        <v>220</v>
      </c>
      <c r="E142" s="114"/>
      <c r="H142" s="105" t="s">
        <v>197</v>
      </c>
      <c r="J142">
        <v>15.3</v>
      </c>
      <c r="L142">
        <v>21533.86</v>
      </c>
      <c r="R142" s="109">
        <v>45299</v>
      </c>
      <c r="T142" t="s">
        <v>220</v>
      </c>
      <c r="W142" s="10"/>
      <c r="Y142">
        <v>15.3</v>
      </c>
      <c r="AA142">
        <v>21533.86</v>
      </c>
    </row>
    <row r="143" spans="1:27" ht="14.4" x14ac:dyDescent="0.3">
      <c r="A143" s="109">
        <v>44934</v>
      </c>
      <c r="B143" t="s">
        <v>51</v>
      </c>
      <c r="E143" s="114"/>
      <c r="H143" s="105" t="s">
        <v>197</v>
      </c>
      <c r="J143">
        <v>15.59</v>
      </c>
      <c r="L143">
        <v>21518.27</v>
      </c>
      <c r="R143" s="109">
        <v>44934</v>
      </c>
      <c r="T143" t="s">
        <v>51</v>
      </c>
      <c r="W143" s="10"/>
      <c r="Y143">
        <v>15.59</v>
      </c>
      <c r="AA143">
        <v>21518.27</v>
      </c>
    </row>
    <row r="144" spans="1:27" ht="14.4" x14ac:dyDescent="0.3">
      <c r="A144" s="109">
        <v>45302</v>
      </c>
      <c r="B144" t="s">
        <v>54</v>
      </c>
      <c r="D144" t="s">
        <v>26</v>
      </c>
      <c r="E144" s="114"/>
      <c r="F144">
        <v>25</v>
      </c>
      <c r="L144">
        <v>21543.27</v>
      </c>
      <c r="R144" s="109">
        <v>45302</v>
      </c>
      <c r="T144" t="s">
        <v>54</v>
      </c>
      <c r="V144">
        <v>25</v>
      </c>
      <c r="W144" s="10"/>
      <c r="Y144">
        <v>15.3</v>
      </c>
      <c r="AA144">
        <v>21543.27</v>
      </c>
    </row>
    <row r="145" spans="1:27" ht="14.4" x14ac:dyDescent="0.3">
      <c r="A145" s="109">
        <v>45310</v>
      </c>
      <c r="B145" t="s">
        <v>139</v>
      </c>
      <c r="E145" s="114"/>
      <c r="H145" s="105" t="s">
        <v>197</v>
      </c>
      <c r="J145">
        <v>62.7</v>
      </c>
      <c r="L145">
        <v>21543.57</v>
      </c>
      <c r="R145" s="109">
        <v>45310</v>
      </c>
      <c r="T145" t="s">
        <v>139</v>
      </c>
      <c r="W145" s="10"/>
      <c r="Y145">
        <v>62.7</v>
      </c>
      <c r="AA145">
        <v>21543.57</v>
      </c>
    </row>
    <row r="146" spans="1:27" ht="14.4" x14ac:dyDescent="0.3">
      <c r="A146" s="109">
        <v>45313</v>
      </c>
      <c r="B146" t="s">
        <v>53</v>
      </c>
      <c r="E146" s="114"/>
      <c r="H146" s="105" t="s">
        <v>197</v>
      </c>
      <c r="J146">
        <v>2000</v>
      </c>
      <c r="L146">
        <v>19480.57</v>
      </c>
      <c r="R146" s="109">
        <v>45313</v>
      </c>
      <c r="T146" t="s">
        <v>53</v>
      </c>
      <c r="W146" s="10"/>
      <c r="Y146">
        <v>2000</v>
      </c>
      <c r="AA146">
        <v>19480.57</v>
      </c>
    </row>
    <row r="147" spans="1:27" ht="14.4" x14ac:dyDescent="0.3">
      <c r="A147" s="109">
        <v>45317</v>
      </c>
      <c r="B147" t="s">
        <v>250</v>
      </c>
      <c r="D147" t="s">
        <v>19</v>
      </c>
      <c r="F147">
        <v>400</v>
      </c>
      <c r="H147" s="105"/>
      <c r="L147">
        <v>19880.57</v>
      </c>
      <c r="R147" s="109">
        <v>45317</v>
      </c>
      <c r="T147" t="s">
        <v>250</v>
      </c>
      <c r="V147">
        <v>400</v>
      </c>
      <c r="W147" s="10"/>
      <c r="AA147">
        <v>19880.57</v>
      </c>
    </row>
    <row r="148" spans="1:27" ht="14.4" x14ac:dyDescent="0.3">
      <c r="A148" s="109">
        <v>45320</v>
      </c>
      <c r="B148" t="s">
        <v>54</v>
      </c>
      <c r="D148" t="s">
        <v>26</v>
      </c>
      <c r="F148">
        <v>9.61</v>
      </c>
      <c r="L148">
        <v>19890.18</v>
      </c>
      <c r="R148" s="109">
        <v>45320</v>
      </c>
      <c r="T148" t="s">
        <v>54</v>
      </c>
      <c r="V148">
        <v>9.61</v>
      </c>
      <c r="W148" s="10"/>
      <c r="AA148">
        <v>19890.18</v>
      </c>
    </row>
    <row r="149" spans="1:27" ht="14.4" x14ac:dyDescent="0.3">
      <c r="A149" s="109"/>
      <c r="H149" s="105"/>
      <c r="R149" s="109"/>
      <c r="W149" s="10"/>
    </row>
    <row r="150" spans="1:27" ht="14.4" x14ac:dyDescent="0.3">
      <c r="A150" s="109"/>
      <c r="H150" s="105"/>
      <c r="R150" s="109"/>
      <c r="W150" s="10"/>
    </row>
    <row r="151" spans="1:27" ht="14.4" x14ac:dyDescent="0.3">
      <c r="A151" s="109"/>
      <c r="H151" s="105"/>
      <c r="R151" s="109"/>
      <c r="W151" s="10"/>
    </row>
    <row r="152" spans="1:27" ht="14.4" x14ac:dyDescent="0.3">
      <c r="A152" s="120"/>
      <c r="R152" s="120"/>
      <c r="W152" s="10"/>
    </row>
    <row r="153" spans="1:27" ht="14.4" x14ac:dyDescent="0.3">
      <c r="A153" s="109"/>
      <c r="R153" s="109"/>
      <c r="W153" s="10"/>
    </row>
    <row r="154" spans="1:27" ht="14.4" x14ac:dyDescent="0.3">
      <c r="A154" s="109"/>
      <c r="R154" s="109"/>
      <c r="W154" s="10"/>
    </row>
    <row r="155" spans="1:27" ht="14.4" x14ac:dyDescent="0.3">
      <c r="A155" s="109"/>
      <c r="R155" s="109"/>
      <c r="W155" s="10"/>
    </row>
    <row r="156" spans="1:27" ht="14.4" x14ac:dyDescent="0.3">
      <c r="A156" s="109"/>
      <c r="R156" s="109"/>
      <c r="W156" s="10"/>
    </row>
    <row r="157" spans="1:27" ht="14.4" x14ac:dyDescent="0.3">
      <c r="A157" s="109"/>
      <c r="R157" s="109"/>
      <c r="W157" s="10"/>
    </row>
    <row r="158" spans="1:27" ht="14.4" x14ac:dyDescent="0.3">
      <c r="A158" s="36"/>
      <c r="B158" s="10"/>
      <c r="D158" s="8"/>
      <c r="J158" s="10"/>
      <c r="L158" s="10"/>
      <c r="R158" s="104"/>
      <c r="T158" s="10"/>
      <c r="U158" s="10"/>
      <c r="V158" s="10"/>
      <c r="W158" s="10"/>
      <c r="Y158" s="10"/>
      <c r="AA158" s="10"/>
    </row>
    <row r="159" spans="1:27" ht="14.4" x14ac:dyDescent="0.3">
      <c r="A159" s="36"/>
      <c r="B159" s="10"/>
      <c r="D159" s="105"/>
      <c r="F159" s="10"/>
      <c r="J159" s="10"/>
      <c r="L159" s="10"/>
      <c r="R159" s="104"/>
      <c r="T159" s="10"/>
      <c r="U159" s="10"/>
      <c r="V159" s="10"/>
      <c r="W159" s="10"/>
      <c r="Y159" s="10"/>
      <c r="AA159" s="10"/>
    </row>
    <row r="160" spans="1:27" ht="14.4" x14ac:dyDescent="0.3">
      <c r="A160" s="36"/>
      <c r="B160" s="10"/>
      <c r="H160" s="105"/>
      <c r="J160" s="10"/>
      <c r="L160" s="10"/>
      <c r="R160" s="104"/>
      <c r="T160" s="10"/>
      <c r="U160" s="10"/>
      <c r="V160" s="10"/>
      <c r="W160" s="10"/>
      <c r="Y160" s="10"/>
      <c r="AA160" s="10"/>
    </row>
    <row r="161" spans="1:27" ht="14.4" x14ac:dyDescent="0.3">
      <c r="A161" s="36"/>
      <c r="B161" s="10"/>
      <c r="F161" s="10"/>
      <c r="H161" s="105"/>
      <c r="J161" s="10"/>
      <c r="L161" s="10"/>
      <c r="R161" s="104"/>
      <c r="T161" s="10"/>
      <c r="U161" s="10"/>
      <c r="V161" s="10"/>
      <c r="W161" s="10"/>
      <c r="Y161" s="10"/>
      <c r="AA161" s="10"/>
    </row>
    <row r="162" spans="1:27" ht="14.4" x14ac:dyDescent="0.3">
      <c r="A162" s="36"/>
      <c r="B162" s="10"/>
      <c r="E162" s="99" t="s">
        <v>11</v>
      </c>
      <c r="F162" s="107">
        <v>38040.620000000003</v>
      </c>
      <c r="H162" s="105"/>
      <c r="J162" s="10"/>
      <c r="L162" s="10"/>
      <c r="R162" s="104"/>
      <c r="T162" s="10"/>
      <c r="U162" s="10"/>
      <c r="V162" s="10"/>
      <c r="W162" s="10"/>
      <c r="Y162" s="10"/>
      <c r="AA162" s="10"/>
    </row>
    <row r="163" spans="1:27" ht="14.4" x14ac:dyDescent="0.3">
      <c r="A163" s="36"/>
      <c r="B163" s="10"/>
      <c r="E163" s="99" t="s">
        <v>12</v>
      </c>
      <c r="F163" s="107">
        <v>41351.32</v>
      </c>
      <c r="H163" s="105"/>
      <c r="J163" s="10"/>
      <c r="L163" s="10"/>
      <c r="R163" s="104"/>
      <c r="T163" s="10"/>
      <c r="U163" s="10"/>
      <c r="V163" s="10"/>
      <c r="W163" s="10"/>
      <c r="Y163" s="10"/>
      <c r="AA163" s="10"/>
    </row>
    <row r="164" spans="1:27" ht="14.4" x14ac:dyDescent="0.3">
      <c r="A164" s="36"/>
      <c r="B164" s="10"/>
      <c r="D164" s="105"/>
      <c r="E164" t="s">
        <v>252</v>
      </c>
      <c r="F164" s="122">
        <v>23200.87</v>
      </c>
      <c r="J164" s="10"/>
      <c r="L164" s="10"/>
      <c r="R164" s="104"/>
      <c r="T164" s="10"/>
      <c r="U164" s="10"/>
      <c r="V164" s="10"/>
      <c r="W164" s="10"/>
      <c r="Y164" s="10"/>
      <c r="AA164" s="10"/>
    </row>
    <row r="165" spans="1:27" ht="14.4" x14ac:dyDescent="0.3">
      <c r="A165" s="36"/>
      <c r="B165" s="10"/>
      <c r="D165" s="8"/>
      <c r="E165" t="s">
        <v>247</v>
      </c>
      <c r="F165" s="123">
        <v>19890.2</v>
      </c>
      <c r="J165" s="10"/>
      <c r="L165" s="10"/>
      <c r="R165" s="104"/>
      <c r="T165" s="10"/>
      <c r="U165" s="10"/>
      <c r="V165" s="10"/>
      <c r="W165" s="10"/>
      <c r="Y165" s="10"/>
      <c r="AA165" s="10"/>
    </row>
    <row r="166" spans="1:27" ht="14.4" x14ac:dyDescent="0.3">
      <c r="A166" s="36"/>
      <c r="B166" s="10"/>
      <c r="D166" s="8"/>
      <c r="F166" s="10"/>
      <c r="J166" s="10"/>
      <c r="L166" s="10"/>
      <c r="R166" s="104"/>
      <c r="T166" s="10"/>
      <c r="U166" s="10"/>
      <c r="V166" s="10"/>
      <c r="W166" s="10"/>
      <c r="Y166" s="10"/>
      <c r="AA166" s="10"/>
    </row>
    <row r="167" spans="1:27" ht="14.4" x14ac:dyDescent="0.3">
      <c r="A167" s="36"/>
      <c r="B167" s="10"/>
      <c r="F167" s="10"/>
      <c r="H167" s="105"/>
      <c r="J167" s="10"/>
      <c r="L167" s="10"/>
      <c r="R167" s="104"/>
      <c r="T167" s="10"/>
      <c r="U167" s="10"/>
      <c r="V167" s="10"/>
      <c r="W167" s="10"/>
      <c r="Y167" s="10"/>
      <c r="AA167" s="10"/>
    </row>
    <row r="168" spans="1:27" ht="14.4" x14ac:dyDescent="0.3">
      <c r="A168" s="36"/>
      <c r="B168" s="10"/>
      <c r="F168" s="10"/>
      <c r="H168" s="105"/>
      <c r="J168" s="10"/>
      <c r="L168" s="10"/>
      <c r="R168" s="104"/>
      <c r="T168" s="10"/>
      <c r="U168" s="10"/>
      <c r="V168" s="10"/>
      <c r="W168" s="10"/>
      <c r="Y168" s="10"/>
      <c r="AA168" s="10"/>
    </row>
    <row r="169" spans="1:27" ht="14.4" x14ac:dyDescent="0.3">
      <c r="A169" s="36"/>
      <c r="B169" s="10"/>
      <c r="D169" s="105"/>
      <c r="F169" s="10"/>
      <c r="J169" s="10"/>
      <c r="L169" s="10"/>
      <c r="R169" s="104"/>
      <c r="T169" s="10"/>
      <c r="U169" s="10"/>
      <c r="V169" s="10"/>
      <c r="W169" s="10"/>
      <c r="Y169" s="10"/>
      <c r="AA169" s="10"/>
    </row>
    <row r="170" spans="1:27" ht="14.4" x14ac:dyDescent="0.3">
      <c r="A170" s="36"/>
      <c r="B170" s="10"/>
      <c r="D170" s="8"/>
      <c r="F170" s="10"/>
      <c r="J170" s="10"/>
      <c r="L170" s="10"/>
      <c r="R170" s="104"/>
      <c r="T170" s="10"/>
      <c r="U170" s="10"/>
      <c r="V170" s="10"/>
      <c r="W170" s="10"/>
      <c r="Y170" s="10"/>
      <c r="AA170" s="10"/>
    </row>
    <row r="171" spans="1:27" ht="14.4" x14ac:dyDescent="0.3">
      <c r="A171" s="36"/>
      <c r="B171" s="10"/>
      <c r="F171" s="10"/>
      <c r="H171" s="105"/>
      <c r="J171" s="10"/>
      <c r="L171" s="10"/>
      <c r="R171" s="104"/>
      <c r="T171" s="10"/>
      <c r="U171" s="10"/>
      <c r="V171" s="10"/>
      <c r="W171" s="10"/>
      <c r="Y171" s="10"/>
      <c r="AA171" s="10"/>
    </row>
    <row r="172" spans="1:27" ht="14.4" x14ac:dyDescent="0.3">
      <c r="A172" s="36"/>
      <c r="B172" s="10"/>
      <c r="F172" s="10"/>
      <c r="H172" s="105"/>
      <c r="J172" s="10"/>
      <c r="L172" s="10"/>
      <c r="R172" s="104"/>
      <c r="T172" s="10"/>
      <c r="U172" s="10"/>
      <c r="V172" s="10"/>
      <c r="W172" s="10"/>
      <c r="Y172" s="10"/>
      <c r="AA172" s="10"/>
    </row>
    <row r="173" spans="1:27" ht="14.4" x14ac:dyDescent="0.3">
      <c r="A173" s="36"/>
      <c r="B173" s="10"/>
      <c r="F173" s="10"/>
      <c r="H173" s="105"/>
      <c r="J173" s="10"/>
      <c r="L173" s="10"/>
      <c r="R173" s="104"/>
      <c r="T173" s="10"/>
      <c r="U173" s="10"/>
      <c r="V173" s="10"/>
      <c r="W173" s="10"/>
      <c r="Y173" s="10"/>
      <c r="AA173" s="10"/>
    </row>
    <row r="174" spans="1:27" ht="14.4" x14ac:dyDescent="0.3">
      <c r="A174" s="36"/>
      <c r="B174" s="10"/>
      <c r="F174" s="10"/>
      <c r="H174" s="8"/>
      <c r="J174" s="10"/>
      <c r="L174" s="10"/>
      <c r="R174" s="104"/>
      <c r="T174" s="10"/>
      <c r="U174" s="10"/>
      <c r="V174" s="10"/>
      <c r="W174" s="10"/>
      <c r="Y174" s="10"/>
      <c r="AA174" s="10"/>
    </row>
    <row r="175" spans="1:27" ht="14.4" x14ac:dyDescent="0.3">
      <c r="A175" s="36"/>
      <c r="B175" s="10"/>
      <c r="F175" s="10"/>
      <c r="H175" s="105"/>
      <c r="J175" s="10"/>
      <c r="L175" s="10"/>
      <c r="R175" s="104"/>
      <c r="T175" s="10"/>
      <c r="U175" s="10"/>
      <c r="V175" s="10"/>
      <c r="W175" s="10"/>
      <c r="Y175" s="10"/>
      <c r="AA175" s="10"/>
    </row>
    <row r="176" spans="1:27" ht="14.4" x14ac:dyDescent="0.3">
      <c r="A176" s="36"/>
      <c r="B176" s="10"/>
      <c r="D176" s="8"/>
      <c r="F176" s="10"/>
      <c r="J176" s="10"/>
      <c r="L176" s="10"/>
      <c r="R176" s="104"/>
      <c r="T176" s="10"/>
      <c r="U176" s="10"/>
      <c r="V176" s="10"/>
      <c r="W176" s="10"/>
      <c r="Y176" s="10"/>
      <c r="AA176" s="10"/>
    </row>
    <row r="177" spans="1:27" ht="14.4" x14ac:dyDescent="0.3">
      <c r="A177" s="36"/>
      <c r="B177" s="10"/>
      <c r="F177" s="10"/>
      <c r="H177" s="105"/>
      <c r="J177" s="10"/>
      <c r="L177" s="10"/>
      <c r="R177" s="104"/>
      <c r="T177" s="10"/>
      <c r="U177" s="10"/>
      <c r="V177" s="10"/>
      <c r="W177" s="10"/>
      <c r="Y177" s="10"/>
      <c r="AA177" s="10"/>
    </row>
    <row r="178" spans="1:27" ht="14.4" x14ac:dyDescent="0.3">
      <c r="A178" s="36"/>
      <c r="B178" s="10"/>
      <c r="D178" s="105"/>
      <c r="F178" s="10"/>
      <c r="L178" s="10"/>
      <c r="R178" s="104"/>
      <c r="V178" s="10"/>
      <c r="AA178" s="10"/>
    </row>
    <row r="179" spans="1:27" ht="14.4" x14ac:dyDescent="0.3">
      <c r="A179" s="106"/>
      <c r="J179" s="10"/>
      <c r="L179" s="10"/>
      <c r="R179" s="106"/>
    </row>
    <row r="180" spans="1:27" ht="14.4" x14ac:dyDescent="0.3">
      <c r="A180" s="9"/>
      <c r="F180" s="12"/>
      <c r="J180" s="12"/>
      <c r="R180" s="106"/>
    </row>
    <row r="181" spans="1:27" ht="14.4" x14ac:dyDescent="0.3">
      <c r="A181" s="9"/>
      <c r="J181" s="12"/>
    </row>
    <row r="182" spans="1:27" ht="14.4" x14ac:dyDescent="0.3">
      <c r="A182" s="9"/>
      <c r="J182" s="12"/>
    </row>
  </sheetData>
  <mergeCells count="1">
    <mergeCell ref="N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C26E-84D5-4750-8238-9192A4EB6650}">
  <sheetPr>
    <tabColor theme="9"/>
  </sheetPr>
  <dimension ref="A1:P65"/>
  <sheetViews>
    <sheetView topLeftCell="A47" zoomScaleNormal="100" workbookViewId="0">
      <selection activeCell="B53" sqref="B53"/>
    </sheetView>
  </sheetViews>
  <sheetFormatPr defaultRowHeight="13.8" x14ac:dyDescent="0.25"/>
  <sheetData>
    <row r="1" spans="1:16" ht="26.4" x14ac:dyDescent="0.25">
      <c r="A1" s="139"/>
      <c r="B1" s="140" t="s">
        <v>72</v>
      </c>
      <c r="C1" s="138"/>
      <c r="D1" s="138"/>
      <c r="E1" s="138"/>
      <c r="F1" s="138"/>
      <c r="G1" s="138"/>
      <c r="H1" s="138"/>
      <c r="I1" s="138"/>
      <c r="J1" s="138"/>
      <c r="K1" s="28"/>
      <c r="L1" s="43" t="s">
        <v>73</v>
      </c>
      <c r="M1" s="28"/>
    </row>
    <row r="2" spans="1:16" ht="42" x14ac:dyDescent="0.25">
      <c r="A2" s="138"/>
      <c r="B2" s="141" t="s">
        <v>74</v>
      </c>
      <c r="C2" s="138"/>
      <c r="D2" s="138"/>
      <c r="E2" s="138"/>
      <c r="F2" s="138"/>
      <c r="G2" s="138"/>
      <c r="H2" s="138"/>
      <c r="I2" s="138"/>
      <c r="J2" s="138"/>
      <c r="K2" s="28"/>
      <c r="L2" s="44" t="s">
        <v>75</v>
      </c>
      <c r="M2" s="45"/>
    </row>
    <row r="3" spans="1:16" ht="22.8" x14ac:dyDescent="0.25">
      <c r="A3" s="138"/>
      <c r="B3" s="142" t="s">
        <v>76</v>
      </c>
      <c r="C3" s="143"/>
      <c r="D3" s="143"/>
      <c r="E3" s="143"/>
      <c r="F3" s="143"/>
      <c r="G3" s="143"/>
      <c r="H3" s="143"/>
      <c r="I3" s="143"/>
      <c r="J3" s="144"/>
      <c r="K3" s="28"/>
      <c r="L3" s="46"/>
      <c r="M3" s="28"/>
    </row>
    <row r="4" spans="1:16" ht="21" x14ac:dyDescent="0.25">
      <c r="A4" s="138"/>
      <c r="B4" s="145" t="s">
        <v>77</v>
      </c>
      <c r="C4" s="148"/>
      <c r="D4" s="151" t="s">
        <v>78</v>
      </c>
      <c r="E4" s="152"/>
      <c r="F4" s="153"/>
      <c r="G4" s="150" t="s">
        <v>79</v>
      </c>
      <c r="H4" s="151" t="s">
        <v>80</v>
      </c>
      <c r="I4" s="152"/>
      <c r="J4" s="153"/>
      <c r="K4" s="28"/>
      <c r="L4" s="46"/>
      <c r="M4" s="28"/>
    </row>
    <row r="5" spans="1:16" ht="21" x14ac:dyDescent="0.25">
      <c r="A5" s="138"/>
      <c r="B5" s="146"/>
      <c r="C5" s="149"/>
      <c r="D5" s="154"/>
      <c r="E5" s="138"/>
      <c r="F5" s="138"/>
      <c r="G5" s="138"/>
      <c r="H5" s="155"/>
      <c r="I5" s="138"/>
      <c r="J5" s="138"/>
      <c r="K5" s="28"/>
      <c r="L5" s="46"/>
      <c r="M5" s="28"/>
    </row>
    <row r="6" spans="1:16" ht="21" x14ac:dyDescent="0.25">
      <c r="A6" s="138"/>
      <c r="B6" s="147"/>
      <c r="C6" s="149"/>
      <c r="D6" s="156"/>
      <c r="E6" s="152"/>
      <c r="F6" s="152"/>
      <c r="G6" s="138"/>
      <c r="H6" s="157"/>
      <c r="I6" s="138"/>
      <c r="J6" s="138"/>
      <c r="K6" s="28"/>
      <c r="L6" s="46"/>
      <c r="M6" s="28"/>
    </row>
    <row r="7" spans="1:16" x14ac:dyDescent="0.25">
      <c r="A7" s="28"/>
      <c r="B7" s="4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21" x14ac:dyDescent="0.4">
      <c r="A8" s="49" t="s">
        <v>81</v>
      </c>
      <c r="B8" s="50"/>
      <c r="C8" s="49"/>
      <c r="D8" s="49"/>
      <c r="E8" s="49"/>
      <c r="F8" s="49"/>
      <c r="G8" s="49"/>
      <c r="H8" s="49"/>
      <c r="I8" s="49"/>
      <c r="J8" s="49"/>
      <c r="K8" s="51"/>
      <c r="L8" s="52"/>
      <c r="M8" s="28"/>
    </row>
    <row r="9" spans="1:16" ht="69" x14ac:dyDescent="0.25">
      <c r="A9" s="53"/>
      <c r="B9" s="54" t="s">
        <v>82</v>
      </c>
      <c r="C9" s="47"/>
      <c r="D9" s="47" t="s">
        <v>83</v>
      </c>
      <c r="E9" s="47"/>
      <c r="F9" s="47" t="s">
        <v>84</v>
      </c>
      <c r="G9" s="47"/>
      <c r="H9" s="47" t="s">
        <v>85</v>
      </c>
      <c r="I9" s="47"/>
      <c r="J9" s="47" t="s">
        <v>86</v>
      </c>
      <c r="K9" s="55"/>
      <c r="L9" s="47" t="s">
        <v>87</v>
      </c>
      <c r="M9" s="28"/>
      <c r="P9" s="113"/>
    </row>
    <row r="10" spans="1:16" ht="24" x14ac:dyDescent="0.25">
      <c r="A10" s="56"/>
      <c r="B10" s="57" t="s">
        <v>88</v>
      </c>
      <c r="C10" s="58"/>
      <c r="D10" s="57" t="s">
        <v>88</v>
      </c>
      <c r="E10" s="57"/>
      <c r="F10" s="57" t="s">
        <v>88</v>
      </c>
      <c r="G10" s="57"/>
      <c r="H10" s="57" t="s">
        <v>88</v>
      </c>
      <c r="I10" s="57"/>
      <c r="J10" s="57" t="s">
        <v>88</v>
      </c>
      <c r="K10" s="57"/>
      <c r="L10" s="57" t="s">
        <v>88</v>
      </c>
      <c r="M10" s="28"/>
    </row>
    <row r="11" spans="1:16" x14ac:dyDescent="0.25">
      <c r="A11" s="17" t="s">
        <v>89</v>
      </c>
      <c r="B11" s="59"/>
      <c r="C11" s="60"/>
      <c r="D11" s="60"/>
      <c r="E11" s="60"/>
      <c r="F11" s="60"/>
      <c r="G11" s="60"/>
      <c r="H11" s="60"/>
      <c r="I11" s="60"/>
      <c r="J11" s="60"/>
      <c r="K11" s="61"/>
      <c r="L11" s="28"/>
      <c r="M11" s="28"/>
    </row>
    <row r="12" spans="1:16" x14ac:dyDescent="0.25">
      <c r="A12" s="118"/>
      <c r="B12" s="119"/>
      <c r="C12" s="60"/>
      <c r="D12" s="60"/>
      <c r="E12" s="60"/>
      <c r="F12" s="60"/>
      <c r="G12" s="60"/>
      <c r="H12" s="60"/>
      <c r="I12" s="60"/>
      <c r="J12" s="60"/>
      <c r="K12" s="61"/>
      <c r="L12" s="28"/>
      <c r="M12" s="28"/>
    </row>
    <row r="13" spans="1:16" ht="27.6" x14ac:dyDescent="0.25">
      <c r="A13" s="62" t="s">
        <v>26</v>
      </c>
      <c r="B13" s="63">
        <f>SUMIF('bnk acc Jan 24'!D:D,A13,'bnk acc Jan 24'!F:F)</f>
        <v>3193.2300000000014</v>
      </c>
      <c r="C13" s="64"/>
      <c r="D13" s="63"/>
      <c r="E13" s="64"/>
      <c r="F13" s="63"/>
      <c r="G13" s="64"/>
      <c r="H13" s="63"/>
      <c r="I13" s="64"/>
      <c r="J13" s="65">
        <f t="shared" ref="J13:J22" si="0">H13+D13+B13+F13</f>
        <v>3193.2300000000014</v>
      </c>
      <c r="K13" s="66"/>
      <c r="L13" s="63"/>
      <c r="M13" s="28"/>
    </row>
    <row r="14" spans="1:16" x14ac:dyDescent="0.25">
      <c r="A14" s="62" t="s">
        <v>90</v>
      </c>
      <c r="B14" s="63">
        <f>SUMIF('bnk acc Jan 22'!D:D,A14,'bnk acc Jan 22'!F:F)</f>
        <v>0</v>
      </c>
      <c r="C14" s="64"/>
      <c r="D14" s="63"/>
      <c r="E14" s="64"/>
      <c r="F14" s="63"/>
      <c r="G14" s="64"/>
      <c r="H14" s="63"/>
      <c r="I14" s="64"/>
      <c r="J14" s="65">
        <f t="shared" si="0"/>
        <v>0</v>
      </c>
      <c r="K14" s="66"/>
      <c r="L14" s="63"/>
      <c r="M14" s="28"/>
    </row>
    <row r="15" spans="1:16" x14ac:dyDescent="0.25">
      <c r="A15" s="62" t="s">
        <v>41</v>
      </c>
      <c r="B15" s="63">
        <f>SUMIF('bnk acc Jan 24'!D:D,A15,'bnk acc Jan 24'!F:F)</f>
        <v>30246.98</v>
      </c>
      <c r="C15" s="64"/>
      <c r="D15" s="63"/>
      <c r="E15" s="64"/>
      <c r="F15" s="63"/>
      <c r="G15" s="64"/>
      <c r="H15" s="63"/>
      <c r="I15" s="64"/>
      <c r="J15" s="65">
        <f t="shared" si="0"/>
        <v>30246.98</v>
      </c>
      <c r="K15" s="66"/>
      <c r="L15" s="63"/>
      <c r="M15" s="28"/>
    </row>
    <row r="16" spans="1:16" ht="69" x14ac:dyDescent="0.25">
      <c r="A16" s="62" t="s">
        <v>19</v>
      </c>
      <c r="B16" s="63">
        <f>SUMIF('bnk acc Jan 24'!D:D,A16,'bnk acc Jan 24'!F:F)</f>
        <v>4600.42</v>
      </c>
      <c r="C16" s="64"/>
      <c r="D16" s="63"/>
      <c r="E16" s="64"/>
      <c r="F16" s="63"/>
      <c r="G16" s="64"/>
      <c r="H16" s="63"/>
      <c r="I16" s="64"/>
      <c r="J16" s="65">
        <f t="shared" si="0"/>
        <v>4600.42</v>
      </c>
      <c r="K16" s="66"/>
      <c r="L16" s="63"/>
      <c r="M16" s="28"/>
    </row>
    <row r="17" spans="1:13" ht="41.4" x14ac:dyDescent="0.25">
      <c r="A17" s="62" t="s">
        <v>91</v>
      </c>
      <c r="B17" s="63">
        <f>SUMIF('bnk acc Jan 22'!D:D,A17,'bnk acc Jan 22'!F:F)</f>
        <v>0</v>
      </c>
      <c r="C17" s="64"/>
      <c r="D17" s="63"/>
      <c r="E17" s="64"/>
      <c r="F17" s="63"/>
      <c r="G17" s="64"/>
      <c r="H17" s="63"/>
      <c r="I17" s="64"/>
      <c r="J17" s="65">
        <f t="shared" si="0"/>
        <v>0</v>
      </c>
      <c r="K17" s="66"/>
      <c r="L17" s="63"/>
      <c r="M17" s="28"/>
    </row>
    <row r="18" spans="1:13" ht="96.6" x14ac:dyDescent="0.25">
      <c r="A18" s="62" t="s">
        <v>92</v>
      </c>
      <c r="B18" s="63">
        <f>SUMIF('bnk acc Jan 22'!D:D,A18,'bnk acc Jan 22'!F:F)</f>
        <v>0</v>
      </c>
      <c r="C18" s="64"/>
      <c r="D18" s="63"/>
      <c r="E18" s="64"/>
      <c r="F18" s="63"/>
      <c r="G18" s="64"/>
      <c r="H18" s="63"/>
      <c r="I18" s="64"/>
      <c r="J18" s="65">
        <f t="shared" si="0"/>
        <v>0</v>
      </c>
      <c r="K18" s="66"/>
      <c r="L18" s="63"/>
      <c r="M18" s="28"/>
    </row>
    <row r="19" spans="1:13" ht="55.2" x14ac:dyDescent="0.25">
      <c r="A19" s="62" t="s">
        <v>93</v>
      </c>
      <c r="B19" s="63">
        <f>SUMIF('bnk acc Jan 22'!D:D,A19,'bnk acc Jan 22'!F:F)</f>
        <v>0</v>
      </c>
      <c r="C19" s="64"/>
      <c r="D19" s="63"/>
      <c r="E19" s="64"/>
      <c r="F19" s="63"/>
      <c r="G19" s="64"/>
      <c r="H19" s="63"/>
      <c r="I19" s="64"/>
      <c r="J19" s="65">
        <f t="shared" si="0"/>
        <v>0</v>
      </c>
      <c r="K19" s="66"/>
      <c r="L19" s="63"/>
      <c r="M19" s="28"/>
    </row>
    <row r="20" spans="1:13" ht="82.8" x14ac:dyDescent="0.25">
      <c r="A20" s="62" t="s">
        <v>94</v>
      </c>
      <c r="B20" s="63">
        <f>SUMIF('bnk acc Jan 22'!D:D,A20,'bnk acc Jan 22'!F:F)</f>
        <v>0</v>
      </c>
      <c r="C20" s="64"/>
      <c r="D20" s="63"/>
      <c r="E20" s="64"/>
      <c r="F20" s="63"/>
      <c r="G20" s="64"/>
      <c r="H20" s="63"/>
      <c r="I20" s="64"/>
      <c r="J20" s="65">
        <f t="shared" si="0"/>
        <v>0</v>
      </c>
      <c r="K20" s="66"/>
      <c r="L20" s="63"/>
      <c r="M20" s="28"/>
    </row>
    <row r="21" spans="1:13" x14ac:dyDescent="0.25">
      <c r="A21" s="62"/>
      <c r="B21" s="63"/>
      <c r="C21" s="64"/>
      <c r="D21" s="63"/>
      <c r="E21" s="64"/>
      <c r="F21" s="63"/>
      <c r="G21" s="64"/>
      <c r="H21" s="63"/>
      <c r="I21" s="64"/>
      <c r="J21" s="65">
        <f t="shared" si="0"/>
        <v>0</v>
      </c>
      <c r="K21" s="66"/>
      <c r="L21" s="63"/>
      <c r="M21" s="28"/>
    </row>
    <row r="22" spans="1:13" ht="31.8" thickBot="1" x14ac:dyDescent="0.35">
      <c r="A22" s="22" t="s">
        <v>95</v>
      </c>
      <c r="B22" s="67">
        <f>SUM(B12:B21)</f>
        <v>38040.629999999997</v>
      </c>
      <c r="C22" s="68"/>
      <c r="D22" s="67">
        <f>SUM(D13:D21)</f>
        <v>0</v>
      </c>
      <c r="E22" s="64"/>
      <c r="F22" s="67">
        <f>SUM(F13:F21)</f>
        <v>0</v>
      </c>
      <c r="G22" s="64"/>
      <c r="H22" s="67">
        <f>SUM(H13:H21)</f>
        <v>0</v>
      </c>
      <c r="I22" s="64"/>
      <c r="J22" s="69">
        <f t="shared" si="0"/>
        <v>38040.629999999997</v>
      </c>
      <c r="K22" s="66"/>
      <c r="L22" s="67">
        <f>SUM(L13:L21)</f>
        <v>0</v>
      </c>
      <c r="M22" s="28"/>
    </row>
    <row r="23" spans="1:13" ht="14.4" thickTop="1" x14ac:dyDescent="0.25">
      <c r="A23" s="23"/>
      <c r="B23" s="70"/>
      <c r="C23" s="70"/>
      <c r="D23" s="70"/>
      <c r="E23" s="70"/>
      <c r="F23" s="70"/>
      <c r="G23" s="70"/>
      <c r="H23" s="70"/>
      <c r="I23" s="70"/>
      <c r="J23" s="71" t="str">
        <f>IF(B22+D22+F22+H22-J22=0," ","error")</f>
        <v xml:space="preserve"> </v>
      </c>
      <c r="K23" s="70"/>
      <c r="L23" s="48"/>
      <c r="M23" s="28"/>
    </row>
    <row r="24" spans="1:13" ht="82.8" x14ac:dyDescent="0.25">
      <c r="A24" s="25" t="s">
        <v>96</v>
      </c>
      <c r="B24" s="72"/>
      <c r="C24" s="61"/>
      <c r="D24" s="61"/>
      <c r="E24" s="61"/>
      <c r="F24" s="61"/>
      <c r="G24" s="61"/>
      <c r="H24" s="61"/>
      <c r="I24" s="61"/>
      <c r="J24" s="61"/>
      <c r="K24" s="61"/>
      <c r="L24" s="28"/>
      <c r="M24" s="28"/>
    </row>
    <row r="25" spans="1:13" ht="27.6" x14ac:dyDescent="0.25">
      <c r="A25" s="62" t="s">
        <v>252</v>
      </c>
      <c r="B25" s="63">
        <v>23200.87</v>
      </c>
      <c r="C25" s="64"/>
      <c r="D25" s="63"/>
      <c r="E25" s="64"/>
      <c r="F25" s="63"/>
      <c r="G25" s="64"/>
      <c r="H25" s="63"/>
      <c r="I25" s="64"/>
      <c r="J25" s="65">
        <f t="shared" ref="J25:J26" si="1">H25+D25+B25+F25</f>
        <v>23200.87</v>
      </c>
      <c r="K25" s="66"/>
      <c r="L25" s="63"/>
      <c r="M25" s="28"/>
    </row>
    <row r="26" spans="1:13" ht="69" x14ac:dyDescent="0.25">
      <c r="A26" s="62" t="s">
        <v>98</v>
      </c>
      <c r="B26" s="63">
        <f>SUMIF('bnk acc Jan 22'!E:E,A26,'bnk acc Jan 22'!F:F)</f>
        <v>0</v>
      </c>
      <c r="C26" s="64"/>
      <c r="D26" s="63"/>
      <c r="E26" s="64"/>
      <c r="F26" s="63"/>
      <c r="G26" s="64"/>
      <c r="H26" s="63"/>
      <c r="I26" s="64"/>
      <c r="J26" s="65">
        <f t="shared" si="1"/>
        <v>0</v>
      </c>
      <c r="K26" s="66"/>
      <c r="L26" s="63"/>
      <c r="M26" s="28"/>
    </row>
    <row r="27" spans="1:13" ht="31.8" thickBot="1" x14ac:dyDescent="0.35">
      <c r="A27" s="22" t="s">
        <v>99</v>
      </c>
      <c r="B27" s="67">
        <f>SUM(B25:B26)</f>
        <v>23200.87</v>
      </c>
      <c r="C27" s="68"/>
      <c r="D27" s="67">
        <f>SUM(D25:D26)</f>
        <v>0</v>
      </c>
      <c r="E27" s="64"/>
      <c r="F27" s="67">
        <f>SUM(F25:F26)</f>
        <v>0</v>
      </c>
      <c r="G27" s="64"/>
      <c r="H27" s="67">
        <f>SUM(H25:H26)</f>
        <v>0</v>
      </c>
      <c r="I27" s="64"/>
      <c r="J27" s="67">
        <f>SUM(J25:J26)</f>
        <v>23200.87</v>
      </c>
      <c r="K27" s="66"/>
      <c r="L27" s="67">
        <f>SUM(L25:L26)</f>
        <v>0</v>
      </c>
      <c r="M27" s="28"/>
    </row>
    <row r="28" spans="1:13" ht="14.4" thickTop="1" x14ac:dyDescent="0.25">
      <c r="A28" s="27"/>
      <c r="B28" s="64"/>
      <c r="C28" s="66"/>
      <c r="D28" s="64"/>
      <c r="E28" s="66"/>
      <c r="F28" s="64"/>
      <c r="G28" s="66"/>
      <c r="H28" s="64"/>
      <c r="I28" s="66"/>
      <c r="J28" s="73" t="str">
        <f>IF(B27+D27+F27+H27-J27=0," ","error")</f>
        <v xml:space="preserve"> </v>
      </c>
      <c r="K28" s="66"/>
      <c r="L28" s="73"/>
      <c r="M28" s="28"/>
    </row>
    <row r="29" spans="1:13" ht="31.8" thickBot="1" x14ac:dyDescent="0.35">
      <c r="A29" s="22" t="s">
        <v>100</v>
      </c>
      <c r="B29" s="74">
        <f>B27+B22</f>
        <v>61241.5</v>
      </c>
      <c r="C29" s="66"/>
      <c r="D29" s="74">
        <f>D27+D22</f>
        <v>0</v>
      </c>
      <c r="E29" s="66"/>
      <c r="F29" s="74">
        <f>F27+F22</f>
        <v>0</v>
      </c>
      <c r="G29" s="66"/>
      <c r="H29" s="74">
        <f>H27+H22</f>
        <v>0</v>
      </c>
      <c r="I29" s="66"/>
      <c r="J29" s="74">
        <f>J27+J22</f>
        <v>61241.5</v>
      </c>
      <c r="K29" s="66"/>
      <c r="L29" s="74">
        <f>L27+L22</f>
        <v>0</v>
      </c>
      <c r="M29" s="28"/>
    </row>
    <row r="30" spans="1:13" ht="14.4" thickTop="1" x14ac:dyDescent="0.25">
      <c r="A30" s="28"/>
      <c r="B30" s="48"/>
      <c r="C30" s="48"/>
      <c r="D30" s="48"/>
      <c r="E30" s="48"/>
      <c r="F30" s="48"/>
      <c r="G30" s="48"/>
      <c r="H30" s="48"/>
      <c r="I30" s="48"/>
      <c r="J30" s="71" t="str">
        <f>IF(B29+D29+H29-J29=0," ","error")</f>
        <v xml:space="preserve"> </v>
      </c>
      <c r="K30" s="48"/>
      <c r="L30" s="48"/>
      <c r="M30" s="28"/>
    </row>
    <row r="31" spans="1:13" x14ac:dyDescent="0.25">
      <c r="A31" s="16" t="s">
        <v>7</v>
      </c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28"/>
    </row>
    <row r="32" spans="1:13" ht="55.2" x14ac:dyDescent="0.25">
      <c r="A32" s="77" t="s">
        <v>197</v>
      </c>
      <c r="B32" s="63">
        <v>37751.32</v>
      </c>
      <c r="C32" s="64"/>
      <c r="D32" s="63"/>
      <c r="E32" s="64"/>
      <c r="F32" s="63"/>
      <c r="G32" s="64"/>
      <c r="H32" s="63"/>
      <c r="I32" s="64"/>
      <c r="J32" s="65">
        <v>37751.32</v>
      </c>
      <c r="K32" s="73"/>
      <c r="L32" s="63"/>
      <c r="M32" s="28"/>
    </row>
    <row r="33" spans="1:13" ht="69" x14ac:dyDescent="0.25">
      <c r="A33" s="77" t="s">
        <v>21</v>
      </c>
      <c r="B33" s="63">
        <v>3600</v>
      </c>
      <c r="C33" s="64"/>
      <c r="D33" s="63"/>
      <c r="E33" s="64"/>
      <c r="F33" s="63"/>
      <c r="G33" s="64"/>
      <c r="H33" s="63"/>
      <c r="I33" s="64"/>
      <c r="J33" s="65">
        <v>3600</v>
      </c>
      <c r="K33" s="73"/>
      <c r="L33" s="63"/>
      <c r="M33" s="28"/>
    </row>
    <row r="34" spans="1:13" ht="41.4" x14ac:dyDescent="0.25">
      <c r="A34" s="77" t="s">
        <v>101</v>
      </c>
      <c r="B34" s="63">
        <f>SUMIF('bnk acc Jan 22'!H:H,A34,'bnk acc Jan 22'!J:J)</f>
        <v>0</v>
      </c>
      <c r="C34" s="64"/>
      <c r="D34" s="63"/>
      <c r="E34" s="64"/>
      <c r="F34" s="63"/>
      <c r="G34" s="64"/>
      <c r="H34" s="63"/>
      <c r="I34" s="64"/>
      <c r="J34" s="65">
        <f t="shared" ref="J34:J43" si="2">H34+D34+B34+F34</f>
        <v>0</v>
      </c>
      <c r="K34" s="73"/>
      <c r="L34" s="63"/>
      <c r="M34" s="28"/>
    </row>
    <row r="35" spans="1:13" ht="55.2" x14ac:dyDescent="0.25">
      <c r="A35" s="77" t="s">
        <v>102</v>
      </c>
      <c r="B35" s="63">
        <f>SUMIF('bnk acc Jan 22'!H:H,A35,'bnk acc Jan 22'!J:J)</f>
        <v>0</v>
      </c>
      <c r="C35" s="64"/>
      <c r="D35" s="63"/>
      <c r="E35" s="64"/>
      <c r="F35" s="63"/>
      <c r="G35" s="64"/>
      <c r="H35" s="63"/>
      <c r="I35" s="64"/>
      <c r="J35" s="65">
        <f t="shared" si="2"/>
        <v>0</v>
      </c>
      <c r="K35" s="73"/>
      <c r="L35" s="63"/>
      <c r="M35" s="28"/>
    </row>
    <row r="36" spans="1:13" ht="69" x14ac:dyDescent="0.25">
      <c r="A36" s="77" t="s">
        <v>103</v>
      </c>
      <c r="B36" s="63">
        <f>SUMIF('bnk acc Jan 22'!H:H,A36,'bnk acc Jan 22'!J:J)</f>
        <v>0</v>
      </c>
      <c r="C36" s="64"/>
      <c r="D36" s="63"/>
      <c r="E36" s="64"/>
      <c r="F36" s="63"/>
      <c r="G36" s="64"/>
      <c r="H36" s="63"/>
      <c r="I36" s="64"/>
      <c r="J36" s="65">
        <f t="shared" si="2"/>
        <v>0</v>
      </c>
      <c r="K36" s="73"/>
      <c r="L36" s="63"/>
      <c r="M36" s="28"/>
    </row>
    <row r="37" spans="1:13" ht="41.4" x14ac:dyDescent="0.25">
      <c r="A37" s="77" t="s">
        <v>104</v>
      </c>
      <c r="B37" s="63">
        <f>SUMIF('bnk acc Jan 22'!H:H,A37,'bnk acc Jan 22'!J:J)</f>
        <v>0</v>
      </c>
      <c r="C37" s="64"/>
      <c r="D37" s="63"/>
      <c r="E37" s="64"/>
      <c r="F37" s="63"/>
      <c r="G37" s="64"/>
      <c r="H37" s="63"/>
      <c r="I37" s="64"/>
      <c r="J37" s="65">
        <f t="shared" si="2"/>
        <v>0</v>
      </c>
      <c r="K37" s="73"/>
      <c r="L37" s="63"/>
      <c r="M37" s="28"/>
    </row>
    <row r="38" spans="1:13" ht="27.6" x14ac:dyDescent="0.25">
      <c r="A38" s="77" t="s">
        <v>105</v>
      </c>
      <c r="B38" s="63">
        <f>SUMIF('bnk acc Jan 22'!H:H,A38,'bnk acc Jan 22'!J:J)</f>
        <v>0</v>
      </c>
      <c r="C38" s="64"/>
      <c r="D38" s="63"/>
      <c r="E38" s="64"/>
      <c r="F38" s="63"/>
      <c r="G38" s="64"/>
      <c r="H38" s="63"/>
      <c r="I38" s="64"/>
      <c r="J38" s="65">
        <f t="shared" si="2"/>
        <v>0</v>
      </c>
      <c r="K38" s="73"/>
      <c r="L38" s="63"/>
      <c r="M38" s="28"/>
    </row>
    <row r="39" spans="1:13" ht="69" x14ac:dyDescent="0.25">
      <c r="A39" s="78" t="s">
        <v>106</v>
      </c>
      <c r="B39" s="63">
        <f>SUMIF('bnk acc Jan 22'!H:H,A39,'bnk acc Jan 22'!J:J)</f>
        <v>0</v>
      </c>
      <c r="C39" s="64"/>
      <c r="D39" s="63"/>
      <c r="E39" s="64"/>
      <c r="F39" s="63"/>
      <c r="G39" s="64"/>
      <c r="H39" s="63"/>
      <c r="I39" s="64"/>
      <c r="J39" s="65">
        <f t="shared" si="2"/>
        <v>0</v>
      </c>
      <c r="K39" s="73"/>
      <c r="L39" s="63"/>
      <c r="M39" s="28"/>
    </row>
    <row r="40" spans="1:13" ht="69" x14ac:dyDescent="0.25">
      <c r="A40" s="78" t="s">
        <v>107</v>
      </c>
      <c r="B40" s="63">
        <f>SUMIF('bnk acc Jan 22'!H:H,A40,'bnk acc Jan 22'!J:J)</f>
        <v>0</v>
      </c>
      <c r="C40" s="64"/>
      <c r="D40" s="63"/>
      <c r="E40" s="64"/>
      <c r="F40" s="63"/>
      <c r="G40" s="64"/>
      <c r="H40" s="63"/>
      <c r="I40" s="64"/>
      <c r="J40" s="65">
        <f t="shared" si="2"/>
        <v>0</v>
      </c>
      <c r="K40" s="73"/>
      <c r="L40" s="63"/>
      <c r="M40" s="28"/>
    </row>
    <row r="41" spans="1:13" ht="27.6" x14ac:dyDescent="0.25">
      <c r="A41" s="78" t="s">
        <v>108</v>
      </c>
      <c r="B41" s="63">
        <f>SUMIF('bnk acc Jan 22'!H:H,A41,'bnk acc Jan 22'!J:J)</f>
        <v>0</v>
      </c>
      <c r="C41" s="64"/>
      <c r="D41" s="63"/>
      <c r="E41" s="64"/>
      <c r="F41" s="63"/>
      <c r="G41" s="64"/>
      <c r="H41" s="63"/>
      <c r="I41" s="64"/>
      <c r="J41" s="65">
        <f t="shared" si="2"/>
        <v>0</v>
      </c>
      <c r="K41" s="73"/>
      <c r="L41" s="63"/>
      <c r="M41" s="28"/>
    </row>
    <row r="42" spans="1:13" x14ac:dyDescent="0.25">
      <c r="A42" s="78" t="s">
        <v>109</v>
      </c>
      <c r="B42" s="63">
        <f>SUMIF('bnk acc Jan 22'!H:H,A42,'bnk acc Jan 22'!J:J)</f>
        <v>0</v>
      </c>
      <c r="C42" s="64"/>
      <c r="D42" s="63"/>
      <c r="E42" s="64"/>
      <c r="F42" s="63"/>
      <c r="G42" s="64"/>
      <c r="H42" s="63"/>
      <c r="I42" s="64"/>
      <c r="J42" s="65">
        <f t="shared" si="2"/>
        <v>0</v>
      </c>
      <c r="K42" s="73"/>
      <c r="L42" s="63"/>
      <c r="M42" s="28"/>
    </row>
    <row r="43" spans="1:13" ht="14.4" thickBot="1" x14ac:dyDescent="0.3">
      <c r="A43" s="77"/>
      <c r="B43" s="79"/>
      <c r="C43" s="64"/>
      <c r="D43" s="79"/>
      <c r="E43" s="64"/>
      <c r="F43" s="79"/>
      <c r="G43" s="64"/>
      <c r="H43" s="79"/>
      <c r="I43" s="64"/>
      <c r="J43" s="65">
        <f t="shared" si="2"/>
        <v>0</v>
      </c>
      <c r="K43" s="73"/>
      <c r="L43" s="79"/>
      <c r="M43" s="28"/>
    </row>
    <row r="44" spans="1:13" ht="32.4" thickTop="1" thickBot="1" x14ac:dyDescent="0.3">
      <c r="A44" s="24" t="s">
        <v>110</v>
      </c>
      <c r="B44" s="67">
        <f>SUM(B32:B43)</f>
        <v>41351.32</v>
      </c>
      <c r="C44" s="80"/>
      <c r="D44" s="67">
        <f>SUM(D32:D43)</f>
        <v>0</v>
      </c>
      <c r="E44" s="64"/>
      <c r="F44" s="67">
        <f>SUM(F32:F43)</f>
        <v>0</v>
      </c>
      <c r="G44" s="64"/>
      <c r="H44" s="67">
        <f>SUM(H32:H43)</f>
        <v>0</v>
      </c>
      <c r="I44" s="64"/>
      <c r="J44" s="67">
        <f>SUM(J32:J43)</f>
        <v>41351.32</v>
      </c>
      <c r="K44" s="73"/>
      <c r="L44" s="67">
        <f>SUM(L32:L43)</f>
        <v>0</v>
      </c>
      <c r="M44" s="28"/>
    </row>
    <row r="45" spans="1:13" ht="14.4" thickTop="1" x14ac:dyDescent="0.25">
      <c r="A45" s="26"/>
      <c r="B45" s="71"/>
      <c r="C45" s="71"/>
      <c r="D45" s="81"/>
      <c r="E45" s="71"/>
      <c r="F45" s="71"/>
      <c r="G45" s="71"/>
      <c r="H45" s="71"/>
      <c r="I45" s="71"/>
      <c r="J45" s="71" t="str">
        <f>IF(B44+D44+F44+H44-J44=0," ","error")</f>
        <v xml:space="preserve"> </v>
      </c>
      <c r="K45" s="71"/>
      <c r="L45" s="71"/>
      <c r="M45" s="26"/>
    </row>
    <row r="46" spans="1:13" ht="138" x14ac:dyDescent="0.25">
      <c r="A46" s="25" t="s">
        <v>111</v>
      </c>
      <c r="B46" s="72"/>
      <c r="C46" s="61"/>
      <c r="D46" s="61"/>
      <c r="E46" s="61"/>
      <c r="F46" s="61"/>
      <c r="G46" s="61"/>
      <c r="H46" s="61"/>
      <c r="I46" s="61"/>
      <c r="J46" s="61"/>
      <c r="K46" s="61"/>
      <c r="L46" s="28"/>
      <c r="M46" s="28"/>
    </row>
    <row r="47" spans="1:13" ht="41.4" x14ac:dyDescent="0.25">
      <c r="A47" s="77" t="s">
        <v>112</v>
      </c>
      <c r="B47" s="63">
        <f>SUMIF('bnk acc Jan 22'!I:I,A47,'bnk acc Jan 22'!J:J)</f>
        <v>0</v>
      </c>
      <c r="C47" s="64"/>
      <c r="D47" s="63"/>
      <c r="E47" s="64"/>
      <c r="F47" s="63"/>
      <c r="G47" s="64"/>
      <c r="H47" s="63"/>
      <c r="I47" s="64"/>
      <c r="J47" s="65">
        <f t="shared" ref="J47:J48" si="3">H47+D47+F47+B47</f>
        <v>0</v>
      </c>
      <c r="K47" s="73"/>
      <c r="L47" s="63"/>
      <c r="M47" s="28"/>
    </row>
    <row r="48" spans="1:13" ht="55.8" thickBot="1" x14ac:dyDescent="0.3">
      <c r="A48" s="77" t="s">
        <v>113</v>
      </c>
      <c r="B48" s="63">
        <f>SUMIF('bnk acc Jan 22'!I:I,A48,'bnk acc Jan 22'!J:J)</f>
        <v>0</v>
      </c>
      <c r="C48" s="64"/>
      <c r="D48" s="79"/>
      <c r="E48" s="64"/>
      <c r="F48" s="79"/>
      <c r="G48" s="64"/>
      <c r="H48" s="79"/>
      <c r="I48" s="64"/>
      <c r="J48" s="65">
        <f t="shared" si="3"/>
        <v>0</v>
      </c>
      <c r="K48" s="73"/>
      <c r="L48" s="79"/>
      <c r="M48" s="28"/>
    </row>
    <row r="49" spans="1:13" ht="32.4" thickTop="1" thickBot="1" x14ac:dyDescent="0.3">
      <c r="A49" s="24" t="s">
        <v>114</v>
      </c>
      <c r="B49" s="67">
        <f>SUM(B47:B48)</f>
        <v>0</v>
      </c>
      <c r="C49" s="80"/>
      <c r="D49" s="67">
        <f>SUM(D47:D48)</f>
        <v>0</v>
      </c>
      <c r="E49" s="64"/>
      <c r="F49" s="67">
        <f>SUM(F47:F48)</f>
        <v>0</v>
      </c>
      <c r="G49" s="64"/>
      <c r="H49" s="67">
        <f>SUM(H47:H48)</f>
        <v>0</v>
      </c>
      <c r="I49" s="64"/>
      <c r="J49" s="67">
        <f>SUM(J47:J48)</f>
        <v>0</v>
      </c>
      <c r="K49" s="73"/>
      <c r="L49" s="67">
        <f>SUM(L47:L48)</f>
        <v>0</v>
      </c>
      <c r="M49" s="28"/>
    </row>
    <row r="50" spans="1:13" ht="15" thickTop="1" thickBot="1" x14ac:dyDescent="0.3">
      <c r="A50" s="28"/>
      <c r="B50" s="82"/>
      <c r="C50" s="48"/>
      <c r="D50" s="82"/>
      <c r="E50" s="48"/>
      <c r="F50" s="48"/>
      <c r="G50" s="48"/>
      <c r="H50" s="82"/>
      <c r="I50" s="48"/>
      <c r="J50" s="71" t="str">
        <f>IF(B49+D49+F49+H49-J49=0," ","error")</f>
        <v xml:space="preserve"> </v>
      </c>
      <c r="K50" s="48"/>
      <c r="L50" s="48"/>
      <c r="M50" s="28"/>
    </row>
    <row r="51" spans="1:13" ht="16.8" thickTop="1" thickBot="1" x14ac:dyDescent="0.3">
      <c r="A51" s="83" t="s">
        <v>115</v>
      </c>
      <c r="B51" s="84">
        <f>+B49+B44</f>
        <v>41351.32</v>
      </c>
      <c r="C51" s="66"/>
      <c r="D51" s="84">
        <f>+D49+D44</f>
        <v>0</v>
      </c>
      <c r="E51" s="66"/>
      <c r="F51" s="84">
        <f>+F49+F44</f>
        <v>0</v>
      </c>
      <c r="G51" s="66"/>
      <c r="H51" s="84">
        <f>+H49+H44</f>
        <v>0</v>
      </c>
      <c r="I51" s="66"/>
      <c r="J51" s="84">
        <f>+J49+J44</f>
        <v>41351.32</v>
      </c>
      <c r="K51" s="66"/>
      <c r="L51" s="84">
        <f>+L49+L44</f>
        <v>0</v>
      </c>
      <c r="M51" s="85"/>
    </row>
    <row r="52" spans="1:13" ht="15" thickTop="1" thickBot="1" x14ac:dyDescent="0.3">
      <c r="A52" s="28"/>
      <c r="B52" s="86"/>
      <c r="C52" s="86"/>
      <c r="D52" s="86"/>
      <c r="E52" s="86"/>
      <c r="F52" s="86"/>
      <c r="G52" s="86"/>
      <c r="H52" s="86"/>
      <c r="I52" s="86"/>
      <c r="J52" s="71" t="str">
        <f>IF(B51+D51+F51+H51-J51=0," ","error")</f>
        <v xml:space="preserve"> </v>
      </c>
      <c r="K52" s="87"/>
      <c r="L52" s="48"/>
      <c r="M52" s="28"/>
    </row>
    <row r="53" spans="1:13" ht="16.8" thickTop="1" thickBot="1" x14ac:dyDescent="0.3">
      <c r="A53" s="30" t="s">
        <v>116</v>
      </c>
      <c r="B53" s="88">
        <f>+B29-B51</f>
        <v>19890.18</v>
      </c>
      <c r="C53" s="89"/>
      <c r="D53" s="88">
        <f>+D29-D51</f>
        <v>0</v>
      </c>
      <c r="E53" s="89"/>
      <c r="F53" s="88">
        <f>+F29-F51</f>
        <v>0</v>
      </c>
      <c r="G53" s="89"/>
      <c r="H53" s="88">
        <f>+H29-H51</f>
        <v>0</v>
      </c>
      <c r="I53" s="89"/>
      <c r="J53" s="90">
        <f>IF((B53+D53+F53+H53)=(+J29-J51),H53+F53+D53+B53,"Cross Add Error")</f>
        <v>19890.18</v>
      </c>
      <c r="K53" s="91"/>
      <c r="L53" s="88">
        <f>+L29-L51</f>
        <v>0</v>
      </c>
      <c r="M53" s="8"/>
    </row>
    <row r="54" spans="1:13" ht="16.2" thickBot="1" x14ac:dyDescent="0.3">
      <c r="A54" s="30"/>
      <c r="B54" s="92"/>
      <c r="C54" s="89"/>
      <c r="D54" s="92"/>
      <c r="E54" s="89"/>
      <c r="F54" s="92"/>
      <c r="G54" s="89"/>
      <c r="H54" s="92"/>
      <c r="I54" s="89"/>
      <c r="J54" s="92"/>
      <c r="K54" s="91"/>
      <c r="L54" s="92"/>
      <c r="M54" s="8"/>
    </row>
    <row r="55" spans="1:13" ht="16.8" thickTop="1" thickBot="1" x14ac:dyDescent="0.3">
      <c r="A55" s="32" t="s">
        <v>117</v>
      </c>
      <c r="B55" s="93"/>
      <c r="C55" s="89"/>
      <c r="D55" s="93"/>
      <c r="E55" s="89"/>
      <c r="F55" s="93"/>
      <c r="G55" s="89"/>
      <c r="H55" s="93"/>
      <c r="I55" s="89"/>
      <c r="J55" s="94">
        <f>IF(H55+F55+D55+B55=0,0,"Transfer error")</f>
        <v>0</v>
      </c>
      <c r="K55" s="91"/>
      <c r="L55" s="93"/>
      <c r="M55" s="28"/>
    </row>
    <row r="56" spans="1:13" ht="15" thickTop="1" thickBot="1" x14ac:dyDescent="0.3">
      <c r="A56" s="35"/>
      <c r="B56" s="92"/>
      <c r="C56" s="89"/>
      <c r="D56" s="92"/>
      <c r="E56" s="89"/>
      <c r="F56" s="92"/>
      <c r="G56" s="89"/>
      <c r="H56" s="92"/>
      <c r="I56" s="89"/>
      <c r="J56" s="95"/>
      <c r="K56" s="91"/>
      <c r="L56" s="92"/>
      <c r="M56" s="28"/>
    </row>
    <row r="57" spans="1:13" ht="63.6" thickTop="1" thickBot="1" x14ac:dyDescent="0.3">
      <c r="A57" s="24" t="s">
        <v>118</v>
      </c>
      <c r="B57" s="96">
        <f>+B53+B55</f>
        <v>19890.18</v>
      </c>
      <c r="C57" s="89"/>
      <c r="D57" s="96">
        <f>+D53+D55</f>
        <v>0</v>
      </c>
      <c r="E57" s="89"/>
      <c r="F57" s="96">
        <f>+F53+F55</f>
        <v>0</v>
      </c>
      <c r="G57" s="89"/>
      <c r="H57" s="96">
        <f>+H53+H55</f>
        <v>0</v>
      </c>
      <c r="I57" s="89"/>
      <c r="J57" s="96">
        <f>+J53+J55</f>
        <v>19890.18</v>
      </c>
      <c r="K57" s="91"/>
      <c r="L57" s="96">
        <f>+L53+L55</f>
        <v>0</v>
      </c>
      <c r="M57" s="28"/>
    </row>
    <row r="58" spans="1:13" ht="14.4" thickTop="1" x14ac:dyDescent="0.25">
      <c r="A58" s="28"/>
      <c r="B58" s="48"/>
      <c r="C58" s="28"/>
      <c r="D58" s="28"/>
      <c r="E58" s="28"/>
      <c r="F58" s="28"/>
      <c r="G58" s="28"/>
      <c r="H58" s="28"/>
      <c r="I58" s="28"/>
      <c r="J58" s="71" t="str">
        <f>IF(B57+D57+H57-J57=0," ","error")</f>
        <v xml:space="preserve"> </v>
      </c>
      <c r="K58" s="28"/>
      <c r="L58" s="28"/>
      <c r="M58" s="28"/>
    </row>
    <row r="59" spans="1:13" x14ac:dyDescent="0.25">
      <c r="A59" s="28"/>
      <c r="B59" s="4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3" x14ac:dyDescent="0.25">
      <c r="A60" s="28"/>
      <c r="B60" s="4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3" x14ac:dyDescent="0.25">
      <c r="A61" s="28"/>
      <c r="B61" s="4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3" x14ac:dyDescent="0.25">
      <c r="A62" s="28"/>
      <c r="B62" s="4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x14ac:dyDescent="0.25">
      <c r="A63" s="28"/>
      <c r="B63" s="4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3" x14ac:dyDescent="0.25">
      <c r="A64" s="28" t="s">
        <v>198</v>
      </c>
      <c r="B64" s="4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x14ac:dyDescent="0.25">
      <c r="A65" s="28"/>
      <c r="B65" s="4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</sheetData>
  <mergeCells count="13">
    <mergeCell ref="H5:J5"/>
    <mergeCell ref="D6:F6"/>
    <mergeCell ref="H6:J6"/>
    <mergeCell ref="A1:A6"/>
    <mergeCell ref="B1:J1"/>
    <mergeCell ref="B2:J2"/>
    <mergeCell ref="B3:J3"/>
    <mergeCell ref="B4:B6"/>
    <mergeCell ref="C4:C6"/>
    <mergeCell ref="D4:F4"/>
    <mergeCell ref="G4:G6"/>
    <mergeCell ref="H4:J4"/>
    <mergeCell ref="D5:F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5AB47B12-9F5F-452F-B62C-44659BCFFFC2}"/>
</file>

<file path=customXml/itemProps2.xml><?xml version="1.0" encoding="utf-8"?>
<ds:datastoreItem xmlns:ds="http://schemas.openxmlformats.org/officeDocument/2006/customXml" ds:itemID="{176011D6-5334-436B-B96E-70628B714C44}"/>
</file>

<file path=customXml/itemProps3.xml><?xml version="1.0" encoding="utf-8"?>
<ds:datastoreItem xmlns:ds="http://schemas.openxmlformats.org/officeDocument/2006/customXml" ds:itemID="{5ACC22B3-4A37-48BA-A160-9656256BF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bnk acc Jan 21</vt:lpstr>
      <vt:lpstr>OSCR 21</vt:lpstr>
      <vt:lpstr>bnk acc Jan 22</vt:lpstr>
      <vt:lpstr>bnk acc to Jul 21</vt:lpstr>
      <vt:lpstr>OSCR 22</vt:lpstr>
      <vt:lpstr>bnk acc Jan 23</vt:lpstr>
      <vt:lpstr>OSCR 23</vt:lpstr>
      <vt:lpstr>bnk acc Jan 24</vt:lpstr>
      <vt:lpstr>OSCR 24</vt:lpstr>
      <vt:lpstr>bnk acc Jan 2025</vt:lpstr>
      <vt:lpstr>OSCR 2025</vt:lpstr>
      <vt:lpstr>Ballance sheet 2026</vt:lpstr>
      <vt:lpstr>OSCR 2026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MacLean</dc:creator>
  <cp:lastModifiedBy>Suzanne Scott</cp:lastModifiedBy>
  <cp:lastPrinted>2024-08-29T07:49:57Z</cp:lastPrinted>
  <dcterms:created xsi:type="dcterms:W3CDTF">2020-10-19T12:52:23Z</dcterms:created>
  <dcterms:modified xsi:type="dcterms:W3CDTF">2026-08-06T19:51:07Z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