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2471c3783c5a15/Documents/Elderslie Scouts/25-26/"/>
    </mc:Choice>
  </mc:AlternateContent>
  <xr:revisionPtr revIDLastSave="10" documentId="13_ncr:1_{18AC237F-F5B5-4067-80F9-808B53970C82}" xr6:coauthVersionLast="47" xr6:coauthVersionMax="47" xr10:uidLastSave="{7028F9A4-C135-4AD0-9400-F6F94E2E6601}"/>
  <bookViews>
    <workbookView xWindow="-120" yWindow="-120" windowWidth="29040" windowHeight="15720" tabRatio="828" xr2:uid="{228ECBD7-E588-435B-A172-7F6578A881AC}"/>
  </bookViews>
  <sheets>
    <sheet name="Financial Statement to 31-03-26" sheetId="14" r:id="rId1"/>
    <sheet name="April 25" sheetId="3" r:id="rId2"/>
    <sheet name="May25" sheetId="4" r:id="rId3"/>
    <sheet name="June 25" sheetId="2" r:id="rId4"/>
    <sheet name="July 25" sheetId="5" r:id="rId5"/>
    <sheet name="Aug 25" sheetId="6" r:id="rId6"/>
    <sheet name="Sept 23" sheetId="7" state="hidden" r:id="rId7"/>
    <sheet name="Sept 25" sheetId="15" r:id="rId8"/>
    <sheet name="Oct 25" sheetId="8" r:id="rId9"/>
    <sheet name="Nov 25" sheetId="9" r:id="rId10"/>
    <sheet name="Dec 25" sheetId="10" r:id="rId11"/>
    <sheet name="Jan 26" sheetId="11" r:id="rId12"/>
    <sheet name="Feb 26" sheetId="12" r:id="rId13"/>
    <sheet name="March 26" sheetId="13" r:id="rId14"/>
  </sheets>
  <definedNames>
    <definedName name="_xlnm._FilterDatabase" localSheetId="1" hidden="1">'April 25'!#REF!</definedName>
    <definedName name="_xlnm._FilterDatabase" localSheetId="11" hidden="1">'Jan 26'!$F$8:$H$25</definedName>
    <definedName name="_xlnm._FilterDatabase" localSheetId="3" hidden="1">'June 25'!$F$7:$F$29</definedName>
    <definedName name="_xlnm._FilterDatabase" localSheetId="13" hidden="1">'March 26'!$F$7:$H$18</definedName>
    <definedName name="_xlnm.Print_Area" localSheetId="1">'April 25'!$A$1:$D$44</definedName>
    <definedName name="_xlnm.Print_Area" localSheetId="5">'Aug 25'!$A$2:$D$43</definedName>
    <definedName name="_xlnm.Print_Area" localSheetId="10">'Dec 25'!$A$2:$D$38</definedName>
    <definedName name="_xlnm.Print_Area" localSheetId="12">'Feb 26'!$A$2:$D$42</definedName>
    <definedName name="_xlnm.Print_Area" localSheetId="11">'Jan 26'!$A$2:$D$42</definedName>
    <definedName name="_xlnm.Print_Area" localSheetId="4">'July 25'!$A$2:$D$41</definedName>
    <definedName name="_xlnm.Print_Area" localSheetId="3">'June 25'!$A$2:$D$35</definedName>
    <definedName name="_xlnm.Print_Area" localSheetId="13">'March 26'!$A$2:$D$47</definedName>
    <definedName name="_xlnm.Print_Area" localSheetId="2">'May25'!$A$1:$D$38</definedName>
    <definedName name="_xlnm.Print_Area" localSheetId="9">'Nov 25'!$A$2:$D$39</definedName>
    <definedName name="_xlnm.Print_Area" localSheetId="8">'Oct 25'!$A$2:$D$39</definedName>
    <definedName name="_xlnm.Print_Area" localSheetId="6">'Sept 23'!$A$2:$D$46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4" l="1"/>
  <c r="C28" i="14" l="1"/>
  <c r="F7" i="14" l="1"/>
  <c r="E7" i="14" l="1"/>
  <c r="C27" i="14"/>
  <c r="C26" i="14"/>
  <c r="C20" i="14"/>
  <c r="C17" i="14"/>
  <c r="C16" i="14"/>
  <c r="C15" i="14"/>
  <c r="G20" i="14" l="1"/>
  <c r="C25" i="14" l="1"/>
  <c r="C24" i="14"/>
  <c r="D6" i="14"/>
  <c r="D5" i="14"/>
  <c r="D4" i="14"/>
  <c r="B12" i="14"/>
  <c r="B13" i="14"/>
  <c r="B11" i="14"/>
  <c r="B10" i="14"/>
  <c r="B9" i="14"/>
  <c r="B42" i="13" l="1"/>
  <c r="B43" i="13"/>
  <c r="B35" i="8"/>
  <c r="B34" i="8"/>
  <c r="C34" i="8"/>
  <c r="D38" i="6"/>
  <c r="C38" i="6"/>
  <c r="B44" i="13" l="1"/>
  <c r="C39" i="3"/>
  <c r="C38" i="3"/>
  <c r="B38" i="3"/>
  <c r="B39" i="3"/>
  <c r="B14" i="14"/>
  <c r="C21" i="14" s="1"/>
  <c r="C29" i="2"/>
  <c r="B30" i="2"/>
  <c r="C40" i="3" l="1"/>
  <c r="C29" i="14"/>
  <c r="H10" i="14"/>
  <c r="B33" i="9" l="1"/>
  <c r="B31" i="15" l="1"/>
  <c r="B30" i="15"/>
  <c r="B33" i="4"/>
  <c r="B32" i="4"/>
  <c r="D30" i="15"/>
  <c r="D31" i="15"/>
  <c r="C37" i="12"/>
  <c r="C36" i="12"/>
  <c r="D35" i="5"/>
  <c r="D36" i="5"/>
  <c r="C36" i="5"/>
  <c r="C35" i="5"/>
  <c r="C31" i="15"/>
  <c r="C30" i="15"/>
  <c r="B35" i="5"/>
  <c r="B36" i="5"/>
  <c r="B29" i="2"/>
  <c r="F29" i="14"/>
  <c r="F14" i="14"/>
  <c r="B34" i="4" l="1"/>
  <c r="C37" i="5"/>
  <c r="D37" i="5"/>
  <c r="B37" i="5"/>
  <c r="B32" i="15"/>
  <c r="D32" i="15"/>
  <c r="C32" i="15"/>
  <c r="G23" i="14"/>
  <c r="B40" i="3" l="1"/>
  <c r="B43" i="3" s="1"/>
  <c r="D40" i="7"/>
  <c r="D29" i="2"/>
  <c r="C43" i="13"/>
  <c r="C42" i="13"/>
  <c r="B36" i="11"/>
  <c r="C32" i="10"/>
  <c r="B33" i="10"/>
  <c r="B32" i="10"/>
  <c r="B41" i="7"/>
  <c r="B40" i="7"/>
  <c r="C33" i="4"/>
  <c r="D33" i="4"/>
  <c r="C41" i="7"/>
  <c r="C40" i="7"/>
  <c r="C37" i="6"/>
  <c r="C30" i="2"/>
  <c r="C31" i="2" l="1"/>
  <c r="C42" i="7"/>
  <c r="F33" i="7"/>
  <c r="G4" i="14" l="1"/>
  <c r="G25" i="14"/>
  <c r="H25" i="14" s="1"/>
  <c r="G27" i="14"/>
  <c r="H27" i="14" s="1"/>
  <c r="G28" i="14"/>
  <c r="H28" i="14" s="1"/>
  <c r="G26" i="14"/>
  <c r="H26" i="14" s="1"/>
  <c r="G15" i="14"/>
  <c r="G16" i="14"/>
  <c r="H16" i="14" s="1"/>
  <c r="G19" i="14"/>
  <c r="H19" i="14" s="1"/>
  <c r="G13" i="14"/>
  <c r="H13" i="14" s="1"/>
  <c r="G12" i="14"/>
  <c r="H12" i="14" s="1"/>
  <c r="G11" i="14"/>
  <c r="H11" i="14" s="1"/>
  <c r="G24" i="14"/>
  <c r="H24" i="14" s="1"/>
  <c r="G18" i="14"/>
  <c r="D31" i="14" l="1"/>
  <c r="D41" i="14" s="1"/>
  <c r="H4" i="14"/>
  <c r="H23" i="14"/>
  <c r="G9" i="14"/>
  <c r="H9" i="14" s="1"/>
  <c r="G30" i="14"/>
  <c r="B38" i="6"/>
  <c r="D30" i="2"/>
  <c r="C32" i="4"/>
  <c r="D32" i="4"/>
  <c r="G29" i="14" l="1"/>
  <c r="H29" i="14" s="1"/>
  <c r="G14" i="14"/>
  <c r="H14" i="14" s="1"/>
  <c r="D43" i="13"/>
  <c r="D42" i="13"/>
  <c r="C33" i="9"/>
  <c r="C36" i="11"/>
  <c r="D36" i="12"/>
  <c r="D36" i="11"/>
  <c r="D33" i="9"/>
  <c r="D35" i="8"/>
  <c r="D34" i="8"/>
  <c r="B37" i="6"/>
  <c r="D39" i="3"/>
  <c r="D38" i="3"/>
  <c r="D37" i="12"/>
  <c r="B37" i="12"/>
  <c r="B36" i="12"/>
  <c r="D37" i="11"/>
  <c r="C37" i="11"/>
  <c r="B37" i="11"/>
  <c r="D33" i="10"/>
  <c r="C33" i="10"/>
  <c r="D32" i="10"/>
  <c r="D34" i="9"/>
  <c r="C34" i="9"/>
  <c r="B34" i="9"/>
  <c r="C35" i="8"/>
  <c r="D41" i="7"/>
  <c r="D37" i="6"/>
  <c r="D43" i="14" l="1"/>
  <c r="G43" i="14" s="1"/>
  <c r="H43" i="14" s="1"/>
  <c r="G41" i="14"/>
  <c r="H41" i="14" s="1"/>
  <c r="D44" i="13"/>
  <c r="B34" i="10"/>
  <c r="D42" i="7"/>
  <c r="C44" i="13"/>
  <c r="B38" i="12"/>
  <c r="D34" i="10"/>
  <c r="C35" i="9"/>
  <c r="B36" i="8"/>
  <c r="D36" i="8"/>
  <c r="B42" i="7"/>
  <c r="C39" i="6"/>
  <c r="B35" i="9"/>
  <c r="C38" i="11"/>
  <c r="D38" i="11"/>
  <c r="C38" i="12"/>
  <c r="D38" i="12"/>
  <c r="D35" i="9"/>
  <c r="C36" i="8"/>
  <c r="B38" i="11"/>
  <c r="D39" i="6"/>
  <c r="D34" i="4"/>
  <c r="D40" i="3"/>
  <c r="B39" i="6"/>
  <c r="B31" i="2"/>
  <c r="D31" i="2"/>
  <c r="C34" i="10"/>
  <c r="C34" i="4"/>
  <c r="D43" i="3" l="1"/>
  <c r="D5" i="4" s="1"/>
  <c r="D37" i="4" s="1"/>
  <c r="D5" i="2" s="1"/>
  <c r="D34" i="2" s="1"/>
  <c r="D5" i="5" s="1"/>
  <c r="D40" i="5" s="1"/>
  <c r="D5" i="6" s="1"/>
  <c r="D42" i="6" s="1"/>
  <c r="C43" i="3"/>
  <c r="C5" i="4" l="1"/>
  <c r="C37" i="4" s="1"/>
  <c r="C5" i="2" s="1"/>
  <c r="C34" i="2" s="1"/>
  <c r="C5" i="5" s="1"/>
  <c r="C40" i="5" s="1"/>
  <c r="C5" i="6" s="1"/>
  <c r="C42" i="6" s="1"/>
  <c r="C5" i="7" s="1"/>
  <c r="C45" i="7" s="1"/>
  <c r="B5" i="4"/>
  <c r="B37" i="4" s="1"/>
  <c r="B5" i="2" s="1"/>
  <c r="B34" i="2" s="1"/>
  <c r="B5" i="5" s="1"/>
  <c r="B40" i="5" s="1"/>
  <c r="B5" i="6" s="1"/>
  <c r="B42" i="6" s="1"/>
  <c r="D5" i="7"/>
  <c r="D45" i="7" s="1"/>
  <c r="D5" i="15"/>
  <c r="D35" i="15" s="1"/>
  <c r="D5" i="8" s="1"/>
  <c r="C5" i="15" l="1"/>
  <c r="C35" i="15" s="1"/>
  <c r="C5" i="8" s="1"/>
  <c r="C39" i="8" s="1"/>
  <c r="C5" i="9" s="1"/>
  <c r="C38" i="9" s="1"/>
  <c r="C5" i="10" s="1"/>
  <c r="C37" i="10" s="1"/>
  <c r="C5" i="11" s="1"/>
  <c r="C41" i="11" s="1"/>
  <c r="C5" i="12" s="1"/>
  <c r="C41" i="12" s="1"/>
  <c r="C5" i="13" s="1"/>
  <c r="C47" i="13" s="1"/>
  <c r="B5" i="15"/>
  <c r="B35" i="15" s="1"/>
  <c r="B5" i="8" s="1"/>
  <c r="B39" i="8" s="1"/>
  <c r="B5" i="7"/>
  <c r="B45" i="7" s="1"/>
  <c r="D39" i="8"/>
  <c r="D5" i="9" s="1"/>
  <c r="D38" i="9" s="1"/>
  <c r="D5" i="10" s="1"/>
  <c r="D37" i="10" s="1"/>
  <c r="D5" i="11" s="1"/>
  <c r="D41" i="11" s="1"/>
  <c r="D5" i="12" s="1"/>
  <c r="D41" i="12" s="1"/>
  <c r="D5" i="13" s="1"/>
  <c r="D47" i="13" s="1"/>
  <c r="D35" i="14" l="1"/>
  <c r="D34" i="14"/>
  <c r="G34" i="14" s="1"/>
  <c r="H34" i="14" s="1"/>
  <c r="B5" i="9"/>
  <c r="B38" i="9" s="1"/>
  <c r="B5" i="10" s="1"/>
  <c r="B37" i="10" s="1"/>
  <c r="B5" i="11" s="1"/>
  <c r="B41" i="11" s="1"/>
  <c r="B5" i="12" s="1"/>
  <c r="B41" i="12" s="1"/>
  <c r="B5" i="13" s="1"/>
  <c r="B47" i="13" s="1"/>
  <c r="D33" i="14" s="1"/>
  <c r="G6" i="14" l="1"/>
  <c r="H6" i="14" s="1"/>
  <c r="G35" i="14"/>
  <c r="H35" i="14" s="1"/>
  <c r="G5" i="14"/>
  <c r="G7" i="14" s="1"/>
  <c r="E36" i="14"/>
  <c r="H5" i="14" l="1"/>
  <c r="H7" i="14"/>
  <c r="D46" i="14"/>
  <c r="G46" i="14" s="1"/>
  <c r="H46" i="14" s="1"/>
  <c r="G33" i="14"/>
  <c r="H33" i="14" s="1"/>
  <c r="G21" i="14"/>
  <c r="H21" i="14" s="1"/>
  <c r="G17" i="14" l="1"/>
  <c r="F17" i="14"/>
</calcChain>
</file>

<file path=xl/sharedStrings.xml><?xml version="1.0" encoding="utf-8"?>
<sst xmlns="http://schemas.openxmlformats.org/spreadsheetml/2006/main" count="603" uniqueCount="138">
  <si>
    <t>Financial Statement</t>
  </si>
  <si>
    <t>Previous</t>
  </si>
  <si>
    <t>Difference</t>
  </si>
  <si>
    <t>Change</t>
  </si>
  <si>
    <t>Cash Held by Group</t>
  </si>
  <si>
    <t>Subscriptions</t>
  </si>
  <si>
    <t>Chipmunks</t>
  </si>
  <si>
    <t>Beavers</t>
  </si>
  <si>
    <t>Cubs</t>
  </si>
  <si>
    <t>Scouts &amp; Explorers</t>
  </si>
  <si>
    <t>Hall Hire</t>
  </si>
  <si>
    <t>Fund Raising Events</t>
  </si>
  <si>
    <t>Donations</t>
  </si>
  <si>
    <t>Interest</t>
  </si>
  <si>
    <t>Expenses</t>
  </si>
  <si>
    <t>Running Costs</t>
  </si>
  <si>
    <t>Scout Council</t>
  </si>
  <si>
    <t>Scout Insurance</t>
  </si>
  <si>
    <t>Section Expenses</t>
  </si>
  <si>
    <t>Stock Purchases</t>
  </si>
  <si>
    <t>Assets</t>
  </si>
  <si>
    <t>Scout Hall/Land</t>
  </si>
  <si>
    <t>Secured with TSA Loan</t>
  </si>
  <si>
    <t>Main Road, Elderslie</t>
  </si>
  <si>
    <t>Summary</t>
  </si>
  <si>
    <t>Consisting of</t>
  </si>
  <si>
    <t>1st Elderslie Scout Troop -
Financial Tracker</t>
  </si>
  <si>
    <t xml:space="preserve">April </t>
  </si>
  <si>
    <t>Cash Account</t>
  </si>
  <si>
    <t>RBS 00617959</t>
  </si>
  <si>
    <t>Balance B/F</t>
  </si>
  <si>
    <t>INCOME</t>
  </si>
  <si>
    <t>Club Subscriptions</t>
  </si>
  <si>
    <t>Events</t>
  </si>
  <si>
    <t>AA</t>
  </si>
  <si>
    <t>Arcu Fit</t>
  </si>
  <si>
    <t>Football Training</t>
  </si>
  <si>
    <t>Cash Banked</t>
  </si>
  <si>
    <t>`</t>
  </si>
  <si>
    <t>Cash Withdrawn</t>
  </si>
  <si>
    <t>Scottish Power</t>
  </si>
  <si>
    <t>EXPENDITURE</t>
  </si>
  <si>
    <t>Hall Expenses</t>
  </si>
  <si>
    <t>Maintainance</t>
  </si>
  <si>
    <t>B&amp;Q</t>
  </si>
  <si>
    <t>Event Expenses</t>
  </si>
  <si>
    <t>SUB-TOTALS</t>
  </si>
  <si>
    <t>Income</t>
  </si>
  <si>
    <t>Expenditure</t>
  </si>
  <si>
    <t xml:space="preserve">Difference </t>
  </si>
  <si>
    <t>BALANCE CARRIED FORWARD</t>
  </si>
  <si>
    <t>CASH RESERVE / MONTH</t>
  </si>
  <si>
    <t>May</t>
  </si>
  <si>
    <t>Plant Sale</t>
  </si>
  <si>
    <t>Adjustments</t>
  </si>
  <si>
    <t>BT Group</t>
  </si>
  <si>
    <t>Coffee Shop</t>
  </si>
  <si>
    <t>Scout Shop</t>
  </si>
  <si>
    <t>June</t>
  </si>
  <si>
    <t xml:space="preserve">Maintainance </t>
  </si>
  <si>
    <t>Glasgow Scout Shop</t>
  </si>
  <si>
    <t>July</t>
  </si>
  <si>
    <t>Home Bargains</t>
  </si>
  <si>
    <t>Hobbycraft</t>
  </si>
  <si>
    <t>August</t>
  </si>
  <si>
    <t>Camp</t>
  </si>
  <si>
    <t>B&amp;M</t>
  </si>
  <si>
    <t>Nisa</t>
  </si>
  <si>
    <t>September</t>
  </si>
  <si>
    <t>BoS 25567365</t>
  </si>
  <si>
    <t>Scouts&amp; Explorers</t>
  </si>
  <si>
    <t>Hall Hire - Nicola Jackson</t>
  </si>
  <si>
    <t>Renfrewshire Leisure</t>
  </si>
  <si>
    <t>Cubs Camp</t>
  </si>
  <si>
    <t>Aldi</t>
  </si>
  <si>
    <t>Elderslie Butchers</t>
  </si>
  <si>
    <t>Jim's Food &amp; Wine</t>
  </si>
  <si>
    <t>October</t>
  </si>
  <si>
    <t>Ergo Fitness - Arcu Fit</t>
  </si>
  <si>
    <t>November</t>
  </si>
  <si>
    <t>December</t>
  </si>
  <si>
    <t>January</t>
  </si>
  <si>
    <t>Banked</t>
  </si>
  <si>
    <t>February</t>
  </si>
  <si>
    <t>March</t>
  </si>
  <si>
    <t>Renfrewshire District Scout Council</t>
  </si>
  <si>
    <t>Maintenance</t>
  </si>
  <si>
    <t>**Changed bank on 09/09/24 to BoS 26640766</t>
  </si>
  <si>
    <t>BoS 26640766</t>
  </si>
  <si>
    <t>Abercorn Builders</t>
  </si>
  <si>
    <t>Poppy Wreath</t>
  </si>
  <si>
    <t>Asda</t>
  </si>
  <si>
    <t>.0.</t>
  </si>
  <si>
    <t>.</t>
  </si>
  <si>
    <t>.0.0</t>
  </si>
  <si>
    <t>BoS Acc No 25567365</t>
  </si>
  <si>
    <t>Cash Position @ 1st April 2024</t>
  </si>
  <si>
    <t>Income to 31/03/25</t>
  </si>
  <si>
    <t>Total Income</t>
  </si>
  <si>
    <t>Total Expenditure</t>
  </si>
  <si>
    <t>Period 1st April 2025 - 31st March 2026</t>
  </si>
  <si>
    <t>Renfrewshire Council</t>
  </si>
  <si>
    <t>East Gate Church</t>
  </si>
  <si>
    <t>Wallace Primary School</t>
  </si>
  <si>
    <t>Amazon</t>
  </si>
  <si>
    <t>John Craft - supplies</t>
  </si>
  <si>
    <t>Hall</t>
  </si>
  <si>
    <t>Aviva Insurance</t>
  </si>
  <si>
    <t>Renfrewshire Model Railway Club</t>
  </si>
  <si>
    <t>Fordbank Scouts - Flipout Sleepover</t>
  </si>
  <si>
    <t>Tesco</t>
  </si>
  <si>
    <t>Door Signs</t>
  </si>
  <si>
    <t>Party</t>
  </si>
  <si>
    <t xml:space="preserve">                                </t>
  </si>
  <si>
    <t>Timpson</t>
  </si>
  <si>
    <t>Squirrels</t>
  </si>
  <si>
    <t>HMV</t>
  </si>
  <si>
    <t>Movie Afternoon</t>
  </si>
  <si>
    <t>BoS Service Charges</t>
  </si>
  <si>
    <t>Wrights</t>
  </si>
  <si>
    <t>Saltire Drains</t>
  </si>
  <si>
    <t>Yoga</t>
  </si>
  <si>
    <t>Cleaner</t>
  </si>
  <si>
    <t>Eilidh Taggart - Badges</t>
  </si>
  <si>
    <t>First response training fee Ben McKellar</t>
  </si>
  <si>
    <t>Sainsburys</t>
  </si>
  <si>
    <t>Morrisons</t>
  </si>
  <si>
    <t>Domino's Pizza</t>
  </si>
  <si>
    <t>Jims Food and Wine</t>
  </si>
  <si>
    <t>Period 1st April 2024 - 31st March 2025</t>
  </si>
  <si>
    <t>BoS Acc No 26640766</t>
  </si>
  <si>
    <t>Section Events</t>
  </si>
  <si>
    <t>Cash position @ 31/03/26</t>
  </si>
  <si>
    <t>Cash Position @ 31st March 2026</t>
  </si>
  <si>
    <t>Operating Surplus/Deficit fo Period 01/04/25 - 31/03/26</t>
  </si>
  <si>
    <t>Surplus/Deficit fo Period 01/04/25 - 31/03/26</t>
  </si>
  <si>
    <t xml:space="preserve">Asset &amp; Cash Value to end Period 01/04/25 - 31/03/26 </t>
  </si>
  <si>
    <t>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</si>
</sst>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42">
    <xf numFmtId="0" fontId="0" fillId="0" borderId="0" xfId="0"/>
    <xf numFmtId="0" fontId="2" fillId="0" borderId="0" xfId="0" applyFont="1"/>
    <xf numFmtId="44" fontId="2" fillId="0" borderId="0" xfId="0" applyNumberFormat="1" applyFont="1"/>
    <xf numFmtId="0" fontId="3" fillId="0" borderId="8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2" borderId="2" xfId="0" applyFont="1" applyFill="1" applyBorder="1"/>
    <xf numFmtId="44" fontId="3" fillId="2" borderId="8" xfId="0" applyNumberFormat="1" applyFont="1" applyFill="1" applyBorder="1"/>
    <xf numFmtId="0" fontId="3" fillId="0" borderId="2" xfId="0" applyFont="1" applyBorder="1"/>
    <xf numFmtId="44" fontId="3" fillId="0" borderId="8" xfId="0" applyNumberFormat="1" applyFont="1" applyBorder="1"/>
    <xf numFmtId="44" fontId="3" fillId="0" borderId="1" xfId="0" applyNumberFormat="1" applyFont="1" applyBorder="1"/>
    <xf numFmtId="44" fontId="3" fillId="0" borderId="9" xfId="0" applyNumberFormat="1" applyFont="1" applyBorder="1"/>
    <xf numFmtId="0" fontId="1" fillId="3" borderId="2" xfId="0" applyFont="1" applyFill="1" applyBorder="1"/>
    <xf numFmtId="44" fontId="3" fillId="3" borderId="8" xfId="0" applyNumberFormat="1" applyFont="1" applyFill="1" applyBorder="1"/>
    <xf numFmtId="44" fontId="3" fillId="3" borderId="1" xfId="0" applyNumberFormat="1" applyFont="1" applyFill="1" applyBorder="1"/>
    <xf numFmtId="44" fontId="3" fillId="3" borderId="9" xfId="0" applyNumberFormat="1" applyFont="1" applyFill="1" applyBorder="1"/>
    <xf numFmtId="0" fontId="1" fillId="0" borderId="2" xfId="0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1" fillId="4" borderId="2" xfId="0" applyFont="1" applyFill="1" applyBorder="1"/>
    <xf numFmtId="44" fontId="3" fillId="4" borderId="8" xfId="0" applyNumberFormat="1" applyFont="1" applyFill="1" applyBorder="1"/>
    <xf numFmtId="44" fontId="3" fillId="4" borderId="1" xfId="0" applyNumberFormat="1" applyFont="1" applyFill="1" applyBorder="1"/>
    <xf numFmtId="44" fontId="3" fillId="4" borderId="9" xfId="0" applyNumberFormat="1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2" borderId="8" xfId="0" applyFont="1" applyFill="1" applyBorder="1"/>
    <xf numFmtId="44" fontId="3" fillId="2" borderId="1" xfId="0" applyNumberFormat="1" applyFont="1" applyFill="1" applyBorder="1"/>
    <xf numFmtId="0" fontId="3" fillId="2" borderId="9" xfId="0" applyFont="1" applyFill="1" applyBorder="1"/>
    <xf numFmtId="0" fontId="3" fillId="0" borderId="2" xfId="0" applyFont="1" applyBorder="1" applyAlignment="1">
      <alignment horizontal="left" indent="1"/>
    </xf>
    <xf numFmtId="0" fontId="1" fillId="5" borderId="2" xfId="0" applyFont="1" applyFill="1" applyBorder="1"/>
    <xf numFmtId="0" fontId="3" fillId="0" borderId="0" xfId="0" applyFont="1"/>
    <xf numFmtId="44" fontId="3" fillId="0" borderId="0" xfId="0" applyNumberFormat="1" applyFont="1"/>
    <xf numFmtId="0" fontId="1" fillId="0" borderId="0" xfId="0" applyFont="1"/>
    <xf numFmtId="44" fontId="3" fillId="2" borderId="14" xfId="0" applyNumberFormat="1" applyFont="1" applyFill="1" applyBorder="1"/>
    <xf numFmtId="0" fontId="3" fillId="0" borderId="15" xfId="0" applyFont="1" applyBorder="1"/>
    <xf numFmtId="44" fontId="3" fillId="0" borderId="14" xfId="0" applyNumberFormat="1" applyFont="1" applyBorder="1"/>
    <xf numFmtId="44" fontId="3" fillId="2" borderId="9" xfId="0" applyNumberFormat="1" applyFont="1" applyFill="1" applyBorder="1"/>
    <xf numFmtId="14" fontId="3" fillId="0" borderId="0" xfId="0" applyNumberFormat="1" applyFont="1"/>
    <xf numFmtId="0" fontId="2" fillId="0" borderId="16" xfId="0" applyFont="1" applyBorder="1"/>
    <xf numFmtId="0" fontId="3" fillId="0" borderId="1" xfId="0" applyFont="1" applyBorder="1"/>
    <xf numFmtId="44" fontId="6" fillId="0" borderId="1" xfId="0" applyNumberFormat="1" applyFont="1" applyBorder="1"/>
    <xf numFmtId="0" fontId="3" fillId="2" borderId="1" xfId="0" applyFont="1" applyFill="1" applyBorder="1"/>
    <xf numFmtId="164" fontId="10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44" fontId="8" fillId="0" borderId="0" xfId="1" applyFont="1" applyAlignment="1">
      <alignment vertical="center"/>
    </xf>
    <xf numFmtId="164" fontId="0" fillId="0" borderId="0" xfId="0" applyNumberFormat="1" applyAlignment="1">
      <alignment vertical="center"/>
    </xf>
    <xf numFmtId="44" fontId="3" fillId="0" borderId="2" xfId="0" applyNumberFormat="1" applyFont="1" applyBorder="1"/>
    <xf numFmtId="0" fontId="1" fillId="0" borderId="0" xfId="0" applyFont="1" applyAlignment="1">
      <alignment horizontal="left" indent="1"/>
    </xf>
    <xf numFmtId="44" fontId="4" fillId="0" borderId="9" xfId="0" applyNumberFormat="1" applyFont="1" applyBorder="1"/>
    <xf numFmtId="44" fontId="3" fillId="0" borderId="15" xfId="0" applyNumberFormat="1" applyFont="1" applyBorder="1"/>
    <xf numFmtId="44" fontId="0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44" fontId="6" fillId="2" borderId="1" xfId="0" applyNumberFormat="1" applyFont="1" applyFill="1" applyBorder="1"/>
    <xf numFmtId="44" fontId="6" fillId="2" borderId="8" xfId="0" applyNumberFormat="1" applyFont="1" applyFill="1" applyBorder="1"/>
    <xf numFmtId="44" fontId="6" fillId="2" borderId="9" xfId="0" applyNumberFormat="1" applyFont="1" applyFill="1" applyBorder="1"/>
    <xf numFmtId="0" fontId="13" fillId="0" borderId="0" xfId="0" applyFont="1"/>
    <xf numFmtId="0" fontId="13" fillId="0" borderId="0" xfId="0" applyFont="1" applyAlignment="1">
      <alignment vertical="center"/>
    </xf>
    <xf numFmtId="44" fontId="13" fillId="0" borderId="0" xfId="1" applyFont="1" applyAlignment="1">
      <alignment horizontal="center" vertical="center"/>
    </xf>
    <xf numFmtId="44" fontId="14" fillId="0" borderId="0" xfId="1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 indent="1"/>
    </xf>
    <xf numFmtId="0" fontId="15" fillId="0" borderId="0" xfId="0" applyFont="1" applyAlignment="1">
      <alignment vertical="center"/>
    </xf>
    <xf numFmtId="44" fontId="15" fillId="0" borderId="0" xfId="1" applyFont="1" applyAlignment="1">
      <alignment vertical="center"/>
    </xf>
    <xf numFmtId="44" fontId="13" fillId="0" borderId="0" xfId="1" applyFont="1" applyAlignment="1">
      <alignment vertical="center"/>
    </xf>
    <xf numFmtId="164" fontId="15" fillId="0" borderId="0" xfId="0" applyNumberFormat="1" applyFont="1" applyAlignment="1">
      <alignment vertical="center"/>
    </xf>
    <xf numFmtId="0" fontId="15" fillId="0" borderId="17" xfId="0" applyFont="1" applyBorder="1" applyAlignment="1">
      <alignment horizontal="left" vertical="center" indent="1"/>
    </xf>
    <xf numFmtId="44" fontId="13" fillId="0" borderId="19" xfId="1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4" fontId="15" fillId="0" borderId="0" xfId="1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44" fontId="15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 indent="2"/>
    </xf>
    <xf numFmtId="0" fontId="15" fillId="0" borderId="17" xfId="0" applyFont="1" applyBorder="1" applyAlignment="1">
      <alignment horizontal="left" vertical="center" indent="2"/>
    </xf>
    <xf numFmtId="44" fontId="15" fillId="0" borderId="19" xfId="0" applyNumberFormat="1" applyFont="1" applyBorder="1" applyAlignment="1">
      <alignment vertical="center"/>
    </xf>
    <xf numFmtId="44" fontId="15" fillId="0" borderId="0" xfId="0" quotePrefix="1" applyNumberFormat="1" applyFont="1" applyAlignment="1">
      <alignment vertical="center"/>
    </xf>
    <xf numFmtId="44" fontId="13" fillId="0" borderId="19" xfId="1" applyFont="1" applyBorder="1" applyAlignment="1">
      <alignment horizontal="center" vertical="center"/>
    </xf>
    <xf numFmtId="164" fontId="13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center" indent="1"/>
    </xf>
    <xf numFmtId="44" fontId="0" fillId="0" borderId="0" xfId="0" applyNumberFormat="1"/>
    <xf numFmtId="44" fontId="6" fillId="0" borderId="8" xfId="0" applyNumberFormat="1" applyFont="1" applyBorder="1"/>
    <xf numFmtId="44" fontId="4" fillId="0" borderId="1" xfId="0" applyNumberFormat="1" applyFont="1" applyBorder="1"/>
    <xf numFmtId="44" fontId="1" fillId="0" borderId="8" xfId="0" applyNumberFormat="1" applyFont="1" applyBorder="1"/>
    <xf numFmtId="44" fontId="1" fillId="0" borderId="1" xfId="0" applyNumberFormat="1" applyFont="1" applyBorder="1"/>
    <xf numFmtId="44" fontId="11" fillId="0" borderId="9" xfId="0" applyNumberFormat="1" applyFont="1" applyBorder="1"/>
    <xf numFmtId="44" fontId="6" fillId="0" borderId="9" xfId="0" applyNumberFormat="1" applyFont="1" applyBorder="1"/>
    <xf numFmtId="0" fontId="1" fillId="3" borderId="23" xfId="0" applyFont="1" applyFill="1" applyBorder="1"/>
    <xf numFmtId="0" fontId="1" fillId="3" borderId="9" xfId="0" applyFont="1" applyFill="1" applyBorder="1"/>
    <xf numFmtId="0" fontId="1" fillId="4" borderId="23" xfId="0" applyFont="1" applyFill="1" applyBorder="1"/>
    <xf numFmtId="0" fontId="1" fillId="4" borderId="9" xfId="0" applyFont="1" applyFill="1" applyBorder="1"/>
    <xf numFmtId="0" fontId="15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44" fontId="6" fillId="0" borderId="1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4" fontId="6" fillId="0" borderId="4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indent="2"/>
    </xf>
    <xf numFmtId="0" fontId="6" fillId="0" borderId="2" xfId="0" applyFont="1" applyBorder="1" applyAlignment="1">
      <alignment horizontal="left" indent="2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44" fontId="13" fillId="0" borderId="0" xfId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4" fontId="13" fillId="0" borderId="0" xfId="1" applyFont="1" applyAlignment="1">
      <alignment vertical="center"/>
    </xf>
    <xf numFmtId="44" fontId="13" fillId="0" borderId="0" xfId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4" fontId="15" fillId="0" borderId="19" xfId="0" applyNumberFormat="1" applyFont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5" fillId="0" borderId="17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18" xfId="0" applyFont="1" applyBorder="1" applyAlignment="1">
      <alignment vertical="center"/>
    </xf>
    <xf numFmtId="44" fontId="15" fillId="0" borderId="0" xfId="0" applyNumberFormat="1" applyFont="1" applyAlignment="1">
      <alignment vertical="center"/>
    </xf>
    <xf numFmtId="0" fontId="17" fillId="0" borderId="0" xfId="0" applyFont="1" applyAlignment="1">
      <alignment vertical="center" wrapText="1"/>
    </xf>
    <xf numFmtId="44" fontId="13" fillId="0" borderId="0" xfId="0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4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indent="2"/>
    </xf>
    <xf numFmtId="0" fontId="0" fillId="0" borderId="0" xfId="0" applyAlignment="1">
      <alignment horizontal="right"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 indent="2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6B627-57E0-419F-BA35-6493A5E8A7E5}">
  <sheetPr>
    <pageSetUpPr fitToPage="1"/>
  </sheetPr>
  <dimension ref="A1:H47"/>
  <sheetViews>
    <sheetView tabSelected="1" topLeftCell="A3" zoomScaleNormal="100" workbookViewId="0">
      <selection activeCell="M7" sqref="M7"/>
    </sheetView>
  </sheetViews>
  <sheetFormatPr defaultColWidth="8.85546875" defaultRowHeight="14.25" x14ac:dyDescent="0.2"/>
  <cols>
    <col min="1" max="1" width="25.7109375" style="55" customWidth="1"/>
    <col min="2" max="2" width="14.28515625" style="55" customWidth="1"/>
    <col min="3" max="3" width="14" style="55" customWidth="1"/>
    <col min="4" max="4" width="13.85546875" style="55" customWidth="1"/>
    <col min="5" max="5" width="12.5703125" style="55" customWidth="1"/>
    <col min="6" max="6" width="16.7109375" style="55" customWidth="1"/>
    <col min="7" max="7" width="13.28515625" style="55" customWidth="1"/>
    <col min="8" max="8" width="12.7109375" style="55" customWidth="1"/>
    <col min="9" max="16384" width="8.85546875" style="55"/>
  </cols>
  <sheetData>
    <row r="1" spans="1:8" ht="15" x14ac:dyDescent="0.2">
      <c r="A1" s="106" t="s">
        <v>0</v>
      </c>
      <c r="B1" s="106"/>
      <c r="C1" s="106"/>
      <c r="D1" s="106"/>
      <c r="E1" s="106"/>
      <c r="F1" s="106"/>
      <c r="G1" s="106"/>
      <c r="H1" s="106"/>
    </row>
    <row r="2" spans="1:8" ht="15" x14ac:dyDescent="0.2">
      <c r="A2" s="107" t="s">
        <v>100</v>
      </c>
      <c r="B2" s="108"/>
      <c r="C2" s="108"/>
      <c r="D2" s="108"/>
      <c r="E2" s="108"/>
      <c r="F2" s="109" t="s">
        <v>129</v>
      </c>
      <c r="G2" s="110"/>
      <c r="H2" s="110"/>
    </row>
    <row r="3" spans="1:8" ht="15" x14ac:dyDescent="0.2">
      <c r="A3" s="108" t="s">
        <v>96</v>
      </c>
      <c r="B3" s="111"/>
      <c r="C3" s="111"/>
      <c r="D3" s="56"/>
      <c r="E3" s="57"/>
      <c r="F3" s="58" t="s">
        <v>1</v>
      </c>
      <c r="G3" s="58" t="s">
        <v>2</v>
      </c>
      <c r="H3" s="59" t="s">
        <v>3</v>
      </c>
    </row>
    <row r="4" spans="1:8" x14ac:dyDescent="0.2">
      <c r="A4" s="60" t="s">
        <v>4</v>
      </c>
      <c r="B4" s="112"/>
      <c r="C4" s="112"/>
      <c r="D4" s="62">
        <f>'April 25'!B5</f>
        <v>935.12</v>
      </c>
      <c r="E4" s="113"/>
      <c r="F4" s="62">
        <v>990.47</v>
      </c>
      <c r="G4" s="62">
        <f>D4-F4</f>
        <v>-55.350000000000023</v>
      </c>
      <c r="H4" s="64">
        <f>G4/F4</f>
        <v>-5.5882560804466588E-2</v>
      </c>
    </row>
    <row r="5" spans="1:8" x14ac:dyDescent="0.2">
      <c r="A5" s="65" t="s">
        <v>95</v>
      </c>
      <c r="B5" s="112"/>
      <c r="C5" s="112"/>
      <c r="D5" s="62">
        <f>'April 25'!C5</f>
        <v>5716.93</v>
      </c>
      <c r="E5" s="111"/>
      <c r="F5" s="62">
        <v>6320.79</v>
      </c>
      <c r="G5" s="62">
        <f>D34-F5</f>
        <v>-4055.9299999999989</v>
      </c>
      <c r="H5" s="64">
        <f>G5/F5</f>
        <v>-0.64168086584113682</v>
      </c>
    </row>
    <row r="6" spans="1:8" x14ac:dyDescent="0.2">
      <c r="A6" s="65" t="s">
        <v>130</v>
      </c>
      <c r="B6" s="112"/>
      <c r="C6" s="112"/>
      <c r="D6" s="62">
        <f>'April 25'!D5</f>
        <v>5929.99</v>
      </c>
      <c r="E6" s="111"/>
      <c r="F6" s="62">
        <v>12717.76</v>
      </c>
      <c r="G6" s="62">
        <f>D35-F6</f>
        <v>7050.6699999999964</v>
      </c>
      <c r="H6" s="64">
        <f>G6/F6</f>
        <v>0.55439558538610545</v>
      </c>
    </row>
    <row r="7" spans="1:8" x14ac:dyDescent="0.2">
      <c r="A7" s="122" t="s">
        <v>96</v>
      </c>
      <c r="B7" s="122"/>
      <c r="C7" s="122"/>
      <c r="D7" s="122"/>
      <c r="E7" s="66">
        <f>SUM(D4:D6)</f>
        <v>12582.04</v>
      </c>
      <c r="F7" s="62">
        <f>SUM(F4:F6)</f>
        <v>20029.02</v>
      </c>
      <c r="G7" s="62">
        <f>SUM(G4:G6)</f>
        <v>2939.3899999999976</v>
      </c>
      <c r="H7" s="64">
        <f>G7/F7</f>
        <v>0.14675655623690012</v>
      </c>
    </row>
    <row r="8" spans="1:8" ht="15" x14ac:dyDescent="0.2">
      <c r="A8" s="118" t="s">
        <v>97</v>
      </c>
      <c r="B8" s="118"/>
      <c r="C8" s="118"/>
      <c r="D8" s="118"/>
      <c r="E8" s="57"/>
      <c r="F8" s="68"/>
      <c r="G8" s="68"/>
      <c r="H8" s="69"/>
    </row>
    <row r="9" spans="1:8" x14ac:dyDescent="0.2">
      <c r="A9" s="60" t="s">
        <v>5</v>
      </c>
      <c r="B9" s="70">
        <f>'April 25'!C8+'May25'!C8+'June 25'!C8+'July 25'!C8+'Aug 25'!C8+'Sept 25'!C8+'Oct 25'!C8+'Nov 25'!C8+'Dec 25'!C8+'Jan 26'!C8+'Feb 26'!C8+'March 26'!C8</f>
        <v>5127</v>
      </c>
      <c r="C9" s="112"/>
      <c r="D9" s="124"/>
      <c r="E9" s="114"/>
      <c r="F9" s="62">
        <v>4985.1499999999996</v>
      </c>
      <c r="G9" s="62">
        <f>B9-F9</f>
        <v>141.85000000000036</v>
      </c>
      <c r="H9" s="64">
        <f>G9/F9</f>
        <v>2.8454509894386401E-2</v>
      </c>
    </row>
    <row r="10" spans="1:8" x14ac:dyDescent="0.2">
      <c r="A10" s="71" t="s">
        <v>6</v>
      </c>
      <c r="B10" s="70">
        <f>'April 25'!B9+'May25'!B9+'June 25'!B9+'July 25'!B9+'Aug 25'!B9+'Sept 25'!B9+'Oct 25'!B9+'Nov 25'!B9+'Dec 25'!B9+'Jan 26'!B9+'Feb 26'!B9+'March 26'!B9</f>
        <v>459.02</v>
      </c>
      <c r="C10" s="112"/>
      <c r="D10" s="112"/>
      <c r="E10" s="114"/>
      <c r="F10" s="62">
        <v>256</v>
      </c>
      <c r="G10" s="62"/>
      <c r="H10" s="64">
        <f>G10/F10</f>
        <v>0</v>
      </c>
    </row>
    <row r="11" spans="1:8" x14ac:dyDescent="0.2">
      <c r="A11" s="72" t="s">
        <v>7</v>
      </c>
      <c r="B11" s="70">
        <f>'April 25'!B10+'May25'!B10+'June 25'!B10+'July 25'!B10+'Aug 25'!B10+'Sept 25'!B10+'Oct 25'!B10+'Nov 25'!B10+'Dec 25'!B10+'Jan 26'!B10+'Feb 26'!B10+'March 26'!B10</f>
        <v>638.25</v>
      </c>
      <c r="C11" s="112"/>
      <c r="D11" s="112"/>
      <c r="E11" s="115"/>
      <c r="F11" s="62">
        <v>706</v>
      </c>
      <c r="G11" s="62">
        <f>B11-F11</f>
        <v>-67.75</v>
      </c>
      <c r="H11" s="64">
        <f>G11/F11</f>
        <v>-9.5963172804532579E-2</v>
      </c>
    </row>
    <row r="12" spans="1:8" x14ac:dyDescent="0.2">
      <c r="A12" s="72" t="s">
        <v>8</v>
      </c>
      <c r="B12" s="70">
        <f>'April 25'!B11+'May25'!B11+'June 25'!B11+'July 25'!B11+'Aug 25'!B11+'Sept 25'!B11+'Oct 25'!B11+'Nov 25'!B11+'Dec 25'!B11+'Jan 26'!B11+'Feb 26'!B11+'March 26'!B11</f>
        <v>766.72</v>
      </c>
      <c r="C12" s="112"/>
      <c r="D12" s="112"/>
      <c r="E12" s="115"/>
      <c r="F12" s="62">
        <v>564</v>
      </c>
      <c r="G12" s="62">
        <f>B12-F12</f>
        <v>202.72000000000003</v>
      </c>
      <c r="H12" s="64">
        <f>G12/F12</f>
        <v>0.35943262411347521</v>
      </c>
    </row>
    <row r="13" spans="1:8" x14ac:dyDescent="0.2">
      <c r="A13" s="72" t="s">
        <v>9</v>
      </c>
      <c r="B13" s="70">
        <f>'April 25'!B12+'May25'!B12+'June 25'!B12+'July 25'!B12+'Aug 25'!B12+'Sept 25'!B12+'Oct 25'!B12+'Nov 25'!B12+'Dec 25'!B12+'Jan 26'!B12+'Feb 26'!B12+'March 26'!B12</f>
        <v>576.75</v>
      </c>
      <c r="C13" s="123"/>
      <c r="D13" s="112"/>
      <c r="E13" s="115"/>
      <c r="F13" s="62">
        <v>956</v>
      </c>
      <c r="G13" s="62">
        <f>B13-F13</f>
        <v>-379.25</v>
      </c>
      <c r="H13" s="64">
        <f>G13/F13</f>
        <v>-0.39670502092050208</v>
      </c>
    </row>
    <row r="14" spans="1:8" x14ac:dyDescent="0.2">
      <c r="A14" s="89"/>
      <c r="B14" s="116">
        <f>SUM(B9:B13)</f>
        <v>7567.7400000000007</v>
      </c>
      <c r="C14" s="117"/>
      <c r="D14" s="112"/>
      <c r="E14" s="115"/>
      <c r="F14" s="62">
        <f>SUM(F9:F13)</f>
        <v>7467.15</v>
      </c>
      <c r="G14" s="62">
        <f>B14-F14</f>
        <v>100.59000000000106</v>
      </c>
      <c r="H14" s="64">
        <f t="shared" ref="H14:H19" si="0">G14/F14</f>
        <v>1.3471002993109963E-2</v>
      </c>
    </row>
    <row r="15" spans="1:8" x14ac:dyDescent="0.2">
      <c r="A15" s="60" t="s">
        <v>10</v>
      </c>
      <c r="B15" s="112"/>
      <c r="C15" s="74">
        <f>'Oct 25'!B16+'Oct 25'!D17+'Nov 25'!D15+'Dec 25'!D16+'Jan 26'!B15+'Jan 26'!D16+'Feb 26'!B16+'Feb 26'!D15+'March 26'!B15+'March 26'!D16</f>
        <v>2367.5</v>
      </c>
      <c r="D15" s="112"/>
      <c r="E15" s="115"/>
      <c r="F15" s="62">
        <v>2548</v>
      </c>
      <c r="G15" s="62">
        <f t="shared" ref="G15:G21" si="1">C15-F15</f>
        <v>-180.5</v>
      </c>
      <c r="H15" s="64"/>
    </row>
    <row r="16" spans="1:8" x14ac:dyDescent="0.2">
      <c r="A16" s="60" t="s">
        <v>11</v>
      </c>
      <c r="B16" s="112"/>
      <c r="C16" s="70">
        <f>'June 25'!D14+'July 25'!D14</f>
        <v>3547.57</v>
      </c>
      <c r="D16" s="112"/>
      <c r="E16" s="115"/>
      <c r="F16" s="62">
        <v>5616.35</v>
      </c>
      <c r="G16" s="62">
        <f t="shared" si="1"/>
        <v>-2068.7800000000002</v>
      </c>
      <c r="H16" s="64">
        <f t="shared" si="0"/>
        <v>-0.36834955086488558</v>
      </c>
    </row>
    <row r="17" spans="1:8" x14ac:dyDescent="0.2">
      <c r="A17" s="60" t="s">
        <v>131</v>
      </c>
      <c r="B17" s="112"/>
      <c r="C17" s="70">
        <f>'Oct 25'!B14+'Dec 25'!B14</f>
        <v>465</v>
      </c>
      <c r="D17" s="112"/>
      <c r="E17" s="115"/>
      <c r="F17" s="62">
        <f ca="1">-F17</f>
        <v>0</v>
      </c>
      <c r="G17" s="62">
        <f t="shared" ca="1" si="1"/>
        <v>0</v>
      </c>
      <c r="H17" s="64"/>
    </row>
    <row r="18" spans="1:8" x14ac:dyDescent="0.2">
      <c r="A18" s="60" t="s">
        <v>12</v>
      </c>
      <c r="B18" s="112"/>
      <c r="C18" s="70"/>
      <c r="D18" s="112"/>
      <c r="E18" s="115"/>
      <c r="F18" s="62">
        <v>0</v>
      </c>
      <c r="G18" s="62">
        <f t="shared" si="1"/>
        <v>0</v>
      </c>
      <c r="H18" s="64"/>
    </row>
    <row r="19" spans="1:8" x14ac:dyDescent="0.2">
      <c r="A19" s="60" t="s">
        <v>13</v>
      </c>
      <c r="B19" s="112"/>
      <c r="C19" s="70"/>
      <c r="D19" s="123"/>
      <c r="E19" s="115"/>
      <c r="F19" s="62">
        <v>111.63</v>
      </c>
      <c r="G19" s="62">
        <f t="shared" si="1"/>
        <v>-111.63</v>
      </c>
      <c r="H19" s="64">
        <f t="shared" si="0"/>
        <v>-1</v>
      </c>
    </row>
    <row r="20" spans="1:8" x14ac:dyDescent="0.2">
      <c r="A20" s="60" t="s">
        <v>137</v>
      </c>
      <c r="B20" s="61"/>
      <c r="C20" s="70">
        <f>'April 25'!D16+'April 25'!D17+'May25'!D16+'July 25'!D17+'Oct 25'!D19</f>
        <v>75793.400000000009</v>
      </c>
      <c r="D20" s="61"/>
      <c r="E20" s="115"/>
      <c r="F20" s="62">
        <v>0</v>
      </c>
      <c r="G20" s="62">
        <f t="shared" si="1"/>
        <v>75793.400000000009</v>
      </c>
      <c r="H20" s="64"/>
    </row>
    <row r="21" spans="1:8" ht="15" x14ac:dyDescent="0.2">
      <c r="A21" s="118" t="s">
        <v>98</v>
      </c>
      <c r="B21" s="112"/>
      <c r="C21" s="116">
        <f>SUM(B14:C20)</f>
        <v>89741.21</v>
      </c>
      <c r="D21" s="117"/>
      <c r="E21" s="115"/>
      <c r="F21" s="62">
        <v>15742.13</v>
      </c>
      <c r="G21" s="62">
        <f t="shared" si="1"/>
        <v>73999.08</v>
      </c>
      <c r="H21" s="64">
        <f>G21/F21</f>
        <v>4.7007031450000731</v>
      </c>
    </row>
    <row r="22" spans="1:8" ht="15" x14ac:dyDescent="0.2">
      <c r="A22" s="119" t="s">
        <v>14</v>
      </c>
      <c r="B22" s="112"/>
      <c r="C22" s="112"/>
      <c r="D22" s="112"/>
      <c r="E22" s="115"/>
      <c r="F22" s="62"/>
      <c r="G22" s="62"/>
      <c r="H22" s="64"/>
    </row>
    <row r="23" spans="1:8" x14ac:dyDescent="0.2">
      <c r="A23" s="60" t="s">
        <v>15</v>
      </c>
      <c r="B23" s="112"/>
      <c r="C23" s="70">
        <f>'April 25'!C23+'May25'!C23+'May25'!C24+'June 25'!C22+'July 25'!C22+'July 25'!D25+'July 25'!D26+'July 25'!D27+'Aug 25'!C19+'Aug 25'!C20+'Aug 25'!B22+'Aug 25'!C23+'Sept 25'!C20+'Oct 25'!C25+'Oct 25'!D27+'Oct 25'!B28+'Nov 25'!C21+'Nov 25'!C22+'Nov 25'!C23+'Dec 25'!C22+'Jan 26'!C22+'Jan 26'!D23+'Feb 26'!C23+'Feb 26'!C24+'Feb 26'!C25+'Feb 26'!D25+'Feb 26'!B27+'Feb 26'!B28+'March 26'!B22+'March 26'!C23+'March 26'!D25+'Aug 25'!D34</f>
        <v>-68986.330000000031</v>
      </c>
      <c r="D23" s="112"/>
      <c r="E23" s="115"/>
      <c r="F23" s="62">
        <v>-11898.51</v>
      </c>
      <c r="G23" s="62">
        <f>C23-F23</f>
        <v>-57087.820000000029</v>
      </c>
      <c r="H23" s="64">
        <f t="shared" ref="H23:H28" si="2">G23/F23</f>
        <v>4.7978965433487071</v>
      </c>
    </row>
    <row r="24" spans="1:8" x14ac:dyDescent="0.2">
      <c r="A24" s="60" t="s">
        <v>16</v>
      </c>
      <c r="B24" s="112"/>
      <c r="C24" s="70">
        <f>'March 26'!C24</f>
        <v>-3885</v>
      </c>
      <c r="D24" s="112"/>
      <c r="E24" s="115"/>
      <c r="F24" s="62">
        <v>-2707.5</v>
      </c>
      <c r="G24" s="62">
        <f t="shared" ref="G24:G29" si="3">C24-F24</f>
        <v>-1177.5</v>
      </c>
      <c r="H24" s="64">
        <f>G24/F24</f>
        <v>0.43490304709141275</v>
      </c>
    </row>
    <row r="25" spans="1:8" x14ac:dyDescent="0.2">
      <c r="A25" s="60" t="s">
        <v>17</v>
      </c>
      <c r="B25" s="112"/>
      <c r="C25" s="70">
        <f>'July 25'!C23</f>
        <v>-2269.83</v>
      </c>
      <c r="D25" s="112"/>
      <c r="E25" s="115"/>
      <c r="F25" s="62">
        <v>-1710.36</v>
      </c>
      <c r="G25" s="62">
        <f t="shared" si="3"/>
        <v>-559.47</v>
      </c>
      <c r="H25" s="64">
        <f t="shared" si="2"/>
        <v>0.32710657405458504</v>
      </c>
    </row>
    <row r="26" spans="1:8" x14ac:dyDescent="0.2">
      <c r="A26" s="60" t="s">
        <v>18</v>
      </c>
      <c r="B26" s="112"/>
      <c r="C26" s="70">
        <f>'April 25'!C25+'April 25'!C26+'April 25'!C27+'Dec 25'!B25+'Dec 25'!C27+'March 26'!C30+'March 26'!B32</f>
        <v>-676.47</v>
      </c>
      <c r="D26" s="112"/>
      <c r="E26" s="115"/>
      <c r="F26" s="62">
        <v>-3068.05</v>
      </c>
      <c r="G26" s="62">
        <f t="shared" si="3"/>
        <v>2391.58</v>
      </c>
      <c r="H26" s="64">
        <f t="shared" si="2"/>
        <v>-0.7795114160460227</v>
      </c>
    </row>
    <row r="27" spans="1:8" x14ac:dyDescent="0.2">
      <c r="A27" s="65" t="s">
        <v>11</v>
      </c>
      <c r="B27" s="112"/>
      <c r="C27" s="70">
        <f>'April 25'!C30+'May25'!B27+'May25'!C28+'Oct 25'!D30+'Oct 25'!B31</f>
        <v>-2931.2899999999995</v>
      </c>
      <c r="D27" s="112"/>
      <c r="E27" s="115"/>
      <c r="F27" s="62">
        <v>-2593</v>
      </c>
      <c r="G27" s="62">
        <f t="shared" si="3"/>
        <v>-338.28999999999951</v>
      </c>
      <c r="H27" s="64">
        <f t="shared" si="2"/>
        <v>0.13046278441959103</v>
      </c>
    </row>
    <row r="28" spans="1:8" x14ac:dyDescent="0.2">
      <c r="A28" s="65" t="s">
        <v>19</v>
      </c>
      <c r="B28" s="112"/>
      <c r="C28" s="70">
        <f>'April 25'!B32+'April 25'!B33+'April 25'!B34+'July 25'!B30+'July 25'!B31+'July 25'!B32+'Aug 25'!C26+'Aug 25'!B27+'Aug 25'!B28+'Aug 25'!B29+'Aug 25'!B30+'Aug 25'!B31+'Aug 25'!B32+'Sept 25'!B24+'Sept 25'!B25+'Sept 25'!B26+'Sept 25'!B27+'Nov 25'!B27+'Nov 25'!B28+'Nov 25'!B29+'Nov 25'!B30+'Dec 25'!B28+'Dec 25'!B29+'Jan 26'!B27+'Jan 26'!B28+'Jan 26'!B29+'Jan 26'!B30+'Jan 26'!B31+'Jan 26'!B32+'Jan 26'!B33+'Feb 26'!B31+'Feb 26'!B32+'Feb 26'!B33+'March 26'!B29+'March 26'!B31+'March 26'!B33+'March 26'!B34+'March 26'!B35+'March 26'!B36+'March 26'!B37+'March 26'!B38+'March 26'!B39</f>
        <v>-521.35</v>
      </c>
      <c r="D28" s="112"/>
      <c r="E28" s="115"/>
      <c r="F28" s="62">
        <v>-1211.69</v>
      </c>
      <c r="G28" s="62">
        <f t="shared" si="3"/>
        <v>690.34</v>
      </c>
      <c r="H28" s="64">
        <f t="shared" si="2"/>
        <v>-0.56973318257970273</v>
      </c>
    </row>
    <row r="29" spans="1:8" x14ac:dyDescent="0.2">
      <c r="A29" s="120"/>
      <c r="B29" s="112"/>
      <c r="C29" s="116">
        <f>SUM(C23:C28)</f>
        <v>-79270.270000000033</v>
      </c>
      <c r="D29" s="117"/>
      <c r="E29" s="115"/>
      <c r="F29" s="62">
        <f>SUM(F23:F28)</f>
        <v>-23189.11</v>
      </c>
      <c r="G29" s="62">
        <f t="shared" si="3"/>
        <v>-56081.160000000033</v>
      </c>
      <c r="H29" s="64">
        <f>G29/F29</f>
        <v>2.4184265804077878</v>
      </c>
    </row>
    <row r="30" spans="1:8" x14ac:dyDescent="0.2">
      <c r="A30" s="121"/>
      <c r="B30" s="112"/>
      <c r="C30" s="112"/>
      <c r="D30" s="70"/>
      <c r="E30" s="115"/>
      <c r="F30" s="62">
        <v>0</v>
      </c>
      <c r="G30" s="62">
        <f>D30-F30</f>
        <v>0</v>
      </c>
      <c r="H30" s="64"/>
    </row>
    <row r="31" spans="1:8" ht="15" x14ac:dyDescent="0.2">
      <c r="A31" s="118" t="s">
        <v>99</v>
      </c>
      <c r="B31" s="112"/>
      <c r="C31" s="112"/>
      <c r="D31" s="73">
        <f>C29+D30</f>
        <v>-79270.270000000033</v>
      </c>
      <c r="E31" s="111"/>
      <c r="F31" s="62"/>
      <c r="G31" s="62"/>
      <c r="H31" s="64"/>
    </row>
    <row r="32" spans="1:8" ht="15" x14ac:dyDescent="0.2">
      <c r="A32" s="67" t="s">
        <v>132</v>
      </c>
      <c r="B32" s="61"/>
      <c r="C32" s="61"/>
      <c r="D32" s="70"/>
      <c r="E32" s="111"/>
      <c r="F32" s="62"/>
      <c r="G32" s="62"/>
      <c r="H32" s="64"/>
    </row>
    <row r="33" spans="1:8" x14ac:dyDescent="0.2">
      <c r="A33" s="60" t="s">
        <v>4</v>
      </c>
      <c r="B33" s="112"/>
      <c r="C33" s="112"/>
      <c r="D33" s="62">
        <f>'March 26'!B47</f>
        <v>1019.6899999999999</v>
      </c>
      <c r="E33" s="111"/>
      <c r="F33" s="62">
        <v>935.12</v>
      </c>
      <c r="G33" s="62">
        <f>D33-F33</f>
        <v>84.569999999999936</v>
      </c>
      <c r="H33" s="64">
        <f>G33/F33</f>
        <v>9.0437590897424855E-2</v>
      </c>
    </row>
    <row r="34" spans="1:8" x14ac:dyDescent="0.2">
      <c r="A34" s="65" t="s">
        <v>95</v>
      </c>
      <c r="B34" s="112"/>
      <c r="C34" s="112"/>
      <c r="D34" s="62">
        <f>'March 26'!C47</f>
        <v>2264.860000000001</v>
      </c>
      <c r="E34" s="111"/>
      <c r="F34" s="62">
        <v>5716.93</v>
      </c>
      <c r="G34" s="62">
        <f t="shared" ref="G34:G35" si="4">D34-F34</f>
        <v>-3452.0699999999993</v>
      </c>
      <c r="H34" s="64">
        <f>G34/F34</f>
        <v>-0.60383282635960189</v>
      </c>
    </row>
    <row r="35" spans="1:8" x14ac:dyDescent="0.2">
      <c r="A35" s="65" t="s">
        <v>130</v>
      </c>
      <c r="B35" s="112"/>
      <c r="C35" s="112"/>
      <c r="D35" s="62">
        <f>'March 26'!D47</f>
        <v>19768.429999999997</v>
      </c>
      <c r="E35" s="111"/>
      <c r="F35" s="62">
        <v>5929.99</v>
      </c>
      <c r="G35" s="62">
        <f t="shared" si="4"/>
        <v>13838.439999999997</v>
      </c>
      <c r="H35" s="64">
        <f>G35/F35</f>
        <v>2.3336363130460587</v>
      </c>
    </row>
    <row r="36" spans="1:8" ht="15" x14ac:dyDescent="0.2">
      <c r="A36" s="106" t="s">
        <v>133</v>
      </c>
      <c r="B36" s="115"/>
      <c r="C36" s="115"/>
      <c r="D36" s="115"/>
      <c r="E36" s="75">
        <f>SUM(D33:D35)</f>
        <v>23052.979999999996</v>
      </c>
      <c r="F36" s="63"/>
      <c r="G36" s="62"/>
      <c r="H36" s="64"/>
    </row>
    <row r="37" spans="1:8" ht="15" x14ac:dyDescent="0.2">
      <c r="A37" s="108" t="s">
        <v>20</v>
      </c>
      <c r="B37" s="111"/>
      <c r="C37" s="111"/>
      <c r="D37" s="56"/>
      <c r="E37" s="63"/>
      <c r="F37" s="63"/>
      <c r="G37" s="76"/>
      <c r="H37" s="56"/>
    </row>
    <row r="38" spans="1:8" x14ac:dyDescent="0.2">
      <c r="A38" s="77" t="s">
        <v>21</v>
      </c>
      <c r="B38" s="125" t="s">
        <v>22</v>
      </c>
      <c r="C38" s="126">
        <v>-50000</v>
      </c>
      <c r="D38" s="113"/>
      <c r="E38" s="113"/>
      <c r="F38" s="63"/>
      <c r="G38" s="76"/>
      <c r="H38" s="56"/>
    </row>
    <row r="39" spans="1:8" x14ac:dyDescent="0.2">
      <c r="A39" s="77" t="s">
        <v>23</v>
      </c>
      <c r="B39" s="125"/>
      <c r="C39" s="111"/>
      <c r="D39" s="111"/>
      <c r="E39" s="111"/>
      <c r="F39" s="63"/>
      <c r="G39" s="76"/>
      <c r="H39" s="56"/>
    </row>
    <row r="40" spans="1:8" ht="15" x14ac:dyDescent="0.2">
      <c r="A40" s="130" t="s">
        <v>24</v>
      </c>
      <c r="B40" s="130"/>
      <c r="C40" s="130"/>
      <c r="D40" s="130"/>
      <c r="E40" s="57"/>
      <c r="F40" s="63"/>
      <c r="G40" s="76"/>
      <c r="H40" s="56"/>
    </row>
    <row r="41" spans="1:8" ht="15" x14ac:dyDescent="0.2">
      <c r="A41" s="131" t="s">
        <v>134</v>
      </c>
      <c r="B41" s="131"/>
      <c r="C41" s="131"/>
      <c r="D41" s="132">
        <f>+C21+D31</f>
        <v>10470.939999999973</v>
      </c>
      <c r="E41" s="133"/>
      <c r="F41" s="51">
        <v>4016.73</v>
      </c>
      <c r="G41" s="49">
        <f>D41-F41</f>
        <v>6454.2099999999737</v>
      </c>
      <c r="H41" s="41">
        <f>G41/F41</f>
        <v>1.6068319254717081</v>
      </c>
    </row>
    <row r="42" spans="1:8" ht="15" x14ac:dyDescent="0.2">
      <c r="A42" s="134" t="s">
        <v>25</v>
      </c>
      <c r="B42" s="134"/>
      <c r="C42" s="134"/>
      <c r="D42" s="134"/>
      <c r="E42" s="50"/>
      <c r="F42" s="50"/>
      <c r="G42" s="44"/>
      <c r="H42" s="41"/>
    </row>
    <row r="43" spans="1:8" ht="15" x14ac:dyDescent="0.2">
      <c r="A43" s="131" t="s">
        <v>135</v>
      </c>
      <c r="B43" s="131"/>
      <c r="C43" s="131"/>
      <c r="D43" s="132">
        <f>C21+C29</f>
        <v>10470.939999999973</v>
      </c>
      <c r="E43" s="133"/>
      <c r="F43" s="51">
        <v>4016.73</v>
      </c>
      <c r="G43" s="49">
        <f>D43-F43</f>
        <v>6454.2099999999737</v>
      </c>
      <c r="H43" s="41">
        <f>G43/F43</f>
        <v>1.6068319254717081</v>
      </c>
    </row>
    <row r="44" spans="1:8" ht="15" x14ac:dyDescent="0.2">
      <c r="A44" s="131"/>
      <c r="B44" s="131"/>
      <c r="C44" s="131"/>
      <c r="D44" s="132"/>
      <c r="E44" s="133"/>
      <c r="F44" s="51"/>
      <c r="G44" s="49"/>
      <c r="H44" s="41"/>
    </row>
    <row r="45" spans="1:8" ht="15" x14ac:dyDescent="0.2">
      <c r="A45" s="134" t="s">
        <v>20</v>
      </c>
      <c r="B45" s="134"/>
      <c r="C45" s="134"/>
      <c r="D45" s="134"/>
      <c r="E45" s="50"/>
      <c r="F45" s="49"/>
      <c r="G45" s="49"/>
      <c r="H45" s="41"/>
    </row>
    <row r="46" spans="1:8" ht="15" x14ac:dyDescent="0.2">
      <c r="A46" s="131" t="s">
        <v>136</v>
      </c>
      <c r="B46" s="131"/>
      <c r="C46" s="131"/>
      <c r="D46" s="132">
        <f>-C38+E36</f>
        <v>73052.98</v>
      </c>
      <c r="E46" s="133"/>
      <c r="F46" s="49">
        <v>70029.02</v>
      </c>
      <c r="G46" s="49">
        <f>D46-F46</f>
        <v>3023.9599999999919</v>
      </c>
      <c r="H46" s="41">
        <f>G46/F46</f>
        <v>4.3181526744198215E-2</v>
      </c>
    </row>
    <row r="47" spans="1:8" ht="15" x14ac:dyDescent="0.2">
      <c r="A47" s="127"/>
      <c r="B47" s="127"/>
      <c r="C47" s="127"/>
      <c r="D47" s="128"/>
      <c r="E47" s="129"/>
      <c r="F47" s="43"/>
      <c r="G47" s="43"/>
      <c r="H47" s="42"/>
    </row>
  </sheetData>
  <mergeCells count="42">
    <mergeCell ref="A47:C47"/>
    <mergeCell ref="D47:E47"/>
    <mergeCell ref="E38:E39"/>
    <mergeCell ref="A40:D40"/>
    <mergeCell ref="A41:C41"/>
    <mergeCell ref="D41:E41"/>
    <mergeCell ref="A42:D42"/>
    <mergeCell ref="A43:C43"/>
    <mergeCell ref="D43:E43"/>
    <mergeCell ref="A44:C44"/>
    <mergeCell ref="D44:E44"/>
    <mergeCell ref="A45:D45"/>
    <mergeCell ref="A46:C46"/>
    <mergeCell ref="D46:E46"/>
    <mergeCell ref="A36:D36"/>
    <mergeCell ref="A37:C37"/>
    <mergeCell ref="B38:B39"/>
    <mergeCell ref="C38:C39"/>
    <mergeCell ref="D38:D39"/>
    <mergeCell ref="A7:D7"/>
    <mergeCell ref="A8:D8"/>
    <mergeCell ref="C9:C13"/>
    <mergeCell ref="D9:D19"/>
    <mergeCell ref="D22:D28"/>
    <mergeCell ref="B23:B28"/>
    <mergeCell ref="E9:E35"/>
    <mergeCell ref="B14:C14"/>
    <mergeCell ref="B15:B19"/>
    <mergeCell ref="A21:B21"/>
    <mergeCell ref="C21:D21"/>
    <mergeCell ref="A22:C22"/>
    <mergeCell ref="A31:C31"/>
    <mergeCell ref="A29:B29"/>
    <mergeCell ref="C29:D29"/>
    <mergeCell ref="A30:C30"/>
    <mergeCell ref="B33:C35"/>
    <mergeCell ref="A1:H1"/>
    <mergeCell ref="A2:E2"/>
    <mergeCell ref="F2:H2"/>
    <mergeCell ref="A3:C3"/>
    <mergeCell ref="B4:C6"/>
    <mergeCell ref="E4:E6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6E2F4-E65A-49A8-82FE-0055E23B87DB}">
  <sheetPr codeName="Sheet2">
    <tabColor theme="9"/>
    <pageSetUpPr fitToPage="1"/>
  </sheetPr>
  <dimension ref="A2:J44"/>
  <sheetViews>
    <sheetView topLeftCell="A4" zoomScale="90" zoomScaleNormal="90" workbookViewId="0">
      <selection activeCell="F33" sqref="F33"/>
    </sheetView>
  </sheetViews>
  <sheetFormatPr defaultColWidth="8.85546875" defaultRowHeight="15" x14ac:dyDescent="0.2"/>
  <cols>
    <col min="1" max="1" width="40.28515625" style="29" customWidth="1"/>
    <col min="2" max="2" width="16.7109375" style="29" customWidth="1"/>
    <col min="3" max="3" width="17.28515625" style="30" customWidth="1"/>
    <col min="4" max="4" width="17" style="29" customWidth="1"/>
    <col min="5" max="5" width="18.140625" style="29" customWidth="1"/>
    <col min="6" max="6" width="12.7109375" style="29" bestFit="1" customWidth="1"/>
    <col min="7" max="16384" width="8.85546875" style="29"/>
  </cols>
  <sheetData>
    <row r="2" spans="1:5" ht="15.75" thickBot="1" x14ac:dyDescent="0.25">
      <c r="A2" s="98" t="s">
        <v>26</v>
      </c>
    </row>
    <row r="3" spans="1:5" x14ac:dyDescent="0.2">
      <c r="A3" s="99"/>
      <c r="B3" s="100" t="s">
        <v>27</v>
      </c>
      <c r="C3" s="101"/>
      <c r="D3" s="102"/>
    </row>
    <row r="4" spans="1:5" x14ac:dyDescent="0.2">
      <c r="A4" s="99"/>
      <c r="B4" s="90" t="s">
        <v>28</v>
      </c>
      <c r="C4" s="91" t="s">
        <v>69</v>
      </c>
      <c r="D4" s="92" t="s">
        <v>88</v>
      </c>
    </row>
    <row r="5" spans="1:5" ht="15.75" x14ac:dyDescent="0.25">
      <c r="A5" s="6" t="s">
        <v>30</v>
      </c>
      <c r="B5" s="53">
        <v>935.12</v>
      </c>
      <c r="C5" s="52">
        <v>5716.93</v>
      </c>
      <c r="D5" s="35">
        <v>5929.99</v>
      </c>
      <c r="E5" s="30"/>
    </row>
    <row r="6" spans="1:5" x14ac:dyDescent="0.2">
      <c r="A6" s="8"/>
      <c r="B6" s="9"/>
      <c r="C6" s="10"/>
      <c r="D6" s="11"/>
    </row>
    <row r="7" spans="1:5" ht="15.75" x14ac:dyDescent="0.25">
      <c r="A7" s="12" t="s">
        <v>31</v>
      </c>
      <c r="B7" s="13"/>
      <c r="C7" s="14"/>
      <c r="D7" s="15"/>
    </row>
    <row r="8" spans="1:5" ht="15.75" x14ac:dyDescent="0.25">
      <c r="A8" s="16" t="s">
        <v>32</v>
      </c>
      <c r="B8" s="9"/>
      <c r="C8" s="10">
        <v>332</v>
      </c>
      <c r="D8" s="11"/>
    </row>
    <row r="9" spans="1:5" x14ac:dyDescent="0.2">
      <c r="A9" s="17" t="s">
        <v>115</v>
      </c>
      <c r="B9" s="9">
        <v>24</v>
      </c>
      <c r="C9" s="10"/>
      <c r="D9" s="11"/>
    </row>
    <row r="10" spans="1:5" x14ac:dyDescent="0.2">
      <c r="A10" s="17" t="s">
        <v>7</v>
      </c>
      <c r="B10" s="9">
        <v>40</v>
      </c>
      <c r="C10" s="10"/>
      <c r="D10" s="11"/>
    </row>
    <row r="11" spans="1:5" x14ac:dyDescent="0.2">
      <c r="A11" s="17" t="s">
        <v>8</v>
      </c>
      <c r="B11" s="9"/>
      <c r="C11" s="10"/>
      <c r="D11" s="11"/>
    </row>
    <row r="12" spans="1:5" x14ac:dyDescent="0.2">
      <c r="A12" s="17" t="s">
        <v>9</v>
      </c>
      <c r="B12" s="9">
        <v>48</v>
      </c>
      <c r="C12" s="10"/>
      <c r="D12" s="11"/>
    </row>
    <row r="13" spans="1:5" ht="15.75" x14ac:dyDescent="0.25">
      <c r="A13" s="16" t="s">
        <v>33</v>
      </c>
      <c r="B13" s="79"/>
      <c r="C13" s="10"/>
      <c r="D13" s="11"/>
    </row>
    <row r="14" spans="1:5" ht="15.75" x14ac:dyDescent="0.25">
      <c r="A14" s="16" t="s">
        <v>10</v>
      </c>
      <c r="B14" s="9"/>
      <c r="C14" s="10"/>
      <c r="D14" s="11"/>
    </row>
    <row r="15" spans="1:5" ht="15.75" x14ac:dyDescent="0.25">
      <c r="A15" s="16" t="s">
        <v>106</v>
      </c>
      <c r="B15" s="9"/>
      <c r="C15" s="10"/>
      <c r="D15" s="11"/>
    </row>
    <row r="16" spans="1:5" x14ac:dyDescent="0.2">
      <c r="A16" s="17" t="s">
        <v>107</v>
      </c>
      <c r="B16" s="9"/>
      <c r="C16" s="10"/>
      <c r="D16" s="11">
        <v>1110</v>
      </c>
    </row>
    <row r="17" spans="1:10" x14ac:dyDescent="0.2">
      <c r="A17" s="17" t="s">
        <v>107</v>
      </c>
      <c r="B17" s="9"/>
      <c r="C17" s="10"/>
      <c r="D17" s="11">
        <v>5671.4</v>
      </c>
    </row>
    <row r="18" spans="1:10" ht="14.25" customHeight="1" x14ac:dyDescent="0.25">
      <c r="A18" s="16" t="s">
        <v>12</v>
      </c>
      <c r="B18" s="9"/>
      <c r="C18" s="10"/>
      <c r="D18" s="11"/>
    </row>
    <row r="19" spans="1:10" ht="15.75" x14ac:dyDescent="0.25">
      <c r="A19" s="16" t="s">
        <v>37</v>
      </c>
      <c r="B19" s="9"/>
      <c r="C19" s="39">
        <v>600</v>
      </c>
      <c r="D19" s="11"/>
      <c r="J19" s="29" t="s">
        <v>38</v>
      </c>
    </row>
    <row r="20" spans="1:10" ht="15.75" x14ac:dyDescent="0.25">
      <c r="A20" s="16" t="s">
        <v>13</v>
      </c>
      <c r="B20" s="9"/>
      <c r="C20" s="39"/>
      <c r="D20" s="11"/>
    </row>
    <row r="21" spans="1:10" ht="15.75" x14ac:dyDescent="0.25">
      <c r="A21" s="18" t="s">
        <v>41</v>
      </c>
      <c r="B21" s="20"/>
      <c r="C21" s="20"/>
      <c r="D21" s="21"/>
    </row>
    <row r="22" spans="1:10" ht="16.149999999999999" customHeight="1" x14ac:dyDescent="0.25">
      <c r="A22" s="16" t="s">
        <v>42</v>
      </c>
      <c r="B22" s="9"/>
      <c r="C22" s="10"/>
      <c r="D22" s="11"/>
    </row>
    <row r="23" spans="1:10" x14ac:dyDescent="0.2">
      <c r="A23" s="17" t="s">
        <v>40</v>
      </c>
      <c r="B23" s="9"/>
      <c r="C23" s="9">
        <v>-259.01</v>
      </c>
      <c r="D23" s="11"/>
    </row>
    <row r="24" spans="1:10" ht="15.75" x14ac:dyDescent="0.25">
      <c r="A24" s="16" t="s">
        <v>10</v>
      </c>
      <c r="B24" s="9"/>
      <c r="C24" s="9"/>
      <c r="D24" s="11"/>
    </row>
    <row r="25" spans="1:10" x14ac:dyDescent="0.2">
      <c r="A25" s="17" t="s">
        <v>101</v>
      </c>
      <c r="B25" s="9"/>
      <c r="C25" s="9">
        <v>-52.5</v>
      </c>
      <c r="D25" s="23"/>
    </row>
    <row r="26" spans="1:10" x14ac:dyDescent="0.2">
      <c r="A26" s="17" t="s">
        <v>101</v>
      </c>
      <c r="B26" s="9"/>
      <c r="C26" s="9">
        <v>-35</v>
      </c>
      <c r="D26" s="23"/>
    </row>
    <row r="27" spans="1:10" x14ac:dyDescent="0.2">
      <c r="A27" s="17" t="s">
        <v>102</v>
      </c>
      <c r="B27" s="9"/>
      <c r="C27" s="9">
        <v>-160</v>
      </c>
      <c r="D27" s="23"/>
    </row>
    <row r="28" spans="1:10" ht="15.75" x14ac:dyDescent="0.25">
      <c r="A28" s="16" t="s">
        <v>59</v>
      </c>
      <c r="B28" s="9"/>
      <c r="C28" s="9"/>
      <c r="D28" s="23"/>
    </row>
    <row r="29" spans="1:10" ht="15.75" x14ac:dyDescent="0.25">
      <c r="A29" s="16" t="s">
        <v>45</v>
      </c>
      <c r="B29" s="9"/>
      <c r="C29" s="10"/>
      <c r="D29" s="23"/>
    </row>
    <row r="30" spans="1:10" x14ac:dyDescent="0.2">
      <c r="A30" s="17" t="s">
        <v>103</v>
      </c>
      <c r="B30" s="9"/>
      <c r="C30" s="10">
        <v>-50</v>
      </c>
      <c r="D30" s="23"/>
    </row>
    <row r="31" spans="1:10" ht="15.75" x14ac:dyDescent="0.25">
      <c r="A31" s="16" t="s">
        <v>19</v>
      </c>
      <c r="B31" s="9"/>
      <c r="C31" s="10"/>
      <c r="D31" s="23"/>
    </row>
    <row r="32" spans="1:10" x14ac:dyDescent="0.2">
      <c r="A32" s="17" t="s">
        <v>67</v>
      </c>
      <c r="B32" s="9">
        <v>-11.05</v>
      </c>
      <c r="C32" s="10"/>
      <c r="D32" s="23"/>
    </row>
    <row r="33" spans="1:6" x14ac:dyDescent="0.2">
      <c r="A33" s="17" t="s">
        <v>66</v>
      </c>
      <c r="B33" s="9">
        <v>-13</v>
      </c>
      <c r="C33" s="10"/>
      <c r="D33" s="23"/>
    </row>
    <row r="34" spans="1:6" x14ac:dyDescent="0.2">
      <c r="A34" s="17" t="s">
        <v>63</v>
      </c>
      <c r="B34" s="9">
        <v>-13.85</v>
      </c>
      <c r="C34" s="10"/>
      <c r="D34" s="23"/>
    </row>
    <row r="35" spans="1:6" ht="15.75" x14ac:dyDescent="0.25">
      <c r="A35" s="16" t="s">
        <v>37</v>
      </c>
      <c r="B35" s="9"/>
      <c r="C35" s="10"/>
      <c r="D35" s="23"/>
    </row>
    <row r="36" spans="1:6" ht="15.75" x14ac:dyDescent="0.25">
      <c r="A36" s="16" t="s">
        <v>39</v>
      </c>
      <c r="B36" s="10">
        <v>-600</v>
      </c>
      <c r="C36" s="10"/>
      <c r="D36" s="23"/>
    </row>
    <row r="37" spans="1:6" ht="15.75" x14ac:dyDescent="0.25">
      <c r="A37" s="6" t="s">
        <v>46</v>
      </c>
      <c r="B37" s="24"/>
      <c r="C37" s="25"/>
      <c r="D37" s="26"/>
    </row>
    <row r="38" spans="1:6" x14ac:dyDescent="0.2">
      <c r="A38" s="27" t="s">
        <v>47</v>
      </c>
      <c r="B38" s="9">
        <f>SUM(B8:B20)</f>
        <v>112</v>
      </c>
      <c r="C38" s="10">
        <f>SUM(C8:C20)</f>
        <v>932</v>
      </c>
      <c r="D38" s="11">
        <f>SUM(D8:D19)</f>
        <v>6781.4</v>
      </c>
      <c r="E38" s="30"/>
      <c r="F38" s="30"/>
    </row>
    <row r="39" spans="1:6" x14ac:dyDescent="0.2">
      <c r="A39" s="27" t="s">
        <v>48</v>
      </c>
      <c r="B39" s="9">
        <f>SUM(B22:B36)</f>
        <v>-637.9</v>
      </c>
      <c r="C39" s="10">
        <f>SUM(C22:C36)</f>
        <v>-556.51</v>
      </c>
      <c r="D39" s="11">
        <f>SUM(D23:D28)</f>
        <v>0</v>
      </c>
      <c r="E39" s="30"/>
      <c r="F39" s="30"/>
    </row>
    <row r="40" spans="1:6" ht="15.75" x14ac:dyDescent="0.25">
      <c r="A40" s="16" t="s">
        <v>49</v>
      </c>
      <c r="B40" s="9">
        <f>SUM(B38:B39)</f>
        <v>-525.9</v>
      </c>
      <c r="C40" s="10">
        <f>SUM(C38:C39)</f>
        <v>375.49</v>
      </c>
      <c r="D40" s="11">
        <f>SUM(D38:D39)</f>
        <v>6781.4</v>
      </c>
      <c r="E40" s="30"/>
    </row>
    <row r="41" spans="1:6" x14ac:dyDescent="0.2">
      <c r="A41" s="27"/>
      <c r="B41" s="22"/>
      <c r="C41" s="10"/>
      <c r="D41" s="23"/>
      <c r="E41" s="30"/>
    </row>
    <row r="42" spans="1:6" x14ac:dyDescent="0.2">
      <c r="A42" s="8"/>
      <c r="B42" s="22"/>
      <c r="C42" s="10"/>
      <c r="D42" s="23"/>
      <c r="E42" s="30"/>
    </row>
    <row r="43" spans="1:6" ht="15.75" x14ac:dyDescent="0.25">
      <c r="A43" s="6" t="s">
        <v>50</v>
      </c>
      <c r="B43" s="53">
        <f>SUM(B40+B5)</f>
        <v>409.22</v>
      </c>
      <c r="C43" s="53">
        <f>SUM(C40+C5)</f>
        <v>6092.42</v>
      </c>
      <c r="D43" s="53">
        <f>SUM(D40+D5)</f>
        <v>12711.39</v>
      </c>
      <c r="E43" s="30"/>
    </row>
    <row r="44" spans="1:6" ht="16.5" thickBot="1" x14ac:dyDescent="0.3">
      <c r="A44" s="28" t="s">
        <v>51</v>
      </c>
      <c r="B44" s="135"/>
      <c r="C44" s="136"/>
      <c r="D44" s="137"/>
    </row>
  </sheetData>
  <mergeCells count="3">
    <mergeCell ref="A2:A4"/>
    <mergeCell ref="B3:D3"/>
    <mergeCell ref="B44:D44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4FBAE-6552-400F-A07A-2A9389B8636B}">
  <sheetPr codeName="Sheet3">
    <tabColor theme="9"/>
    <pageSetUpPr fitToPage="1"/>
  </sheetPr>
  <dimension ref="A2:F55"/>
  <sheetViews>
    <sheetView topLeftCell="A2" zoomScale="80" zoomScaleNormal="80" workbookViewId="0">
      <selection activeCell="C28" sqref="C28"/>
    </sheetView>
  </sheetViews>
  <sheetFormatPr defaultColWidth="8.85546875" defaultRowHeight="15" x14ac:dyDescent="0.2"/>
  <cols>
    <col min="1" max="1" width="40.28515625" style="29" customWidth="1"/>
    <col min="2" max="2" width="17" style="29" customWidth="1"/>
    <col min="3" max="3" width="17.140625" style="29" customWidth="1"/>
    <col min="4" max="4" width="16.7109375" style="29" customWidth="1"/>
    <col min="5" max="5" width="13.85546875" style="29" bestFit="1" customWidth="1"/>
    <col min="6" max="6" width="14" style="29" customWidth="1"/>
    <col min="7" max="7" width="8.85546875" style="29"/>
    <col min="8" max="8" width="12.7109375" style="29" bestFit="1" customWidth="1"/>
    <col min="9" max="16384" width="8.85546875" style="29"/>
  </cols>
  <sheetData>
    <row r="2" spans="1:4" ht="15.75" thickBot="1" x14ac:dyDescent="0.25">
      <c r="A2" s="98" t="s">
        <v>26</v>
      </c>
    </row>
    <row r="3" spans="1:4" x14ac:dyDescent="0.2">
      <c r="A3" s="99"/>
      <c r="B3" s="100" t="s">
        <v>52</v>
      </c>
      <c r="C3" s="101"/>
      <c r="D3" s="102"/>
    </row>
    <row r="4" spans="1:4" x14ac:dyDescent="0.2">
      <c r="A4" s="99"/>
      <c r="B4" s="90" t="s">
        <v>28</v>
      </c>
      <c r="C4" s="91" t="s">
        <v>69</v>
      </c>
      <c r="D4" s="92" t="s">
        <v>88</v>
      </c>
    </row>
    <row r="5" spans="1:4" ht="15.75" x14ac:dyDescent="0.25">
      <c r="A5" s="6" t="s">
        <v>30</v>
      </c>
      <c r="B5" s="53">
        <f>'April 25'!$B$43</f>
        <v>409.22</v>
      </c>
      <c r="C5" s="52">
        <f>'April 25'!$C$43</f>
        <v>6092.42</v>
      </c>
      <c r="D5" s="54">
        <f>'April 25'!$D$43</f>
        <v>12711.39</v>
      </c>
    </row>
    <row r="6" spans="1:4" x14ac:dyDescent="0.2">
      <c r="A6" s="8"/>
      <c r="B6" s="9"/>
      <c r="C6" s="10"/>
      <c r="D6" s="11"/>
    </row>
    <row r="7" spans="1:4" ht="15.75" x14ac:dyDescent="0.25">
      <c r="A7" s="12" t="s">
        <v>31</v>
      </c>
      <c r="B7" s="13"/>
      <c r="C7" s="14"/>
      <c r="D7" s="15"/>
    </row>
    <row r="8" spans="1:4" ht="15.75" x14ac:dyDescent="0.25">
      <c r="A8" s="16" t="s">
        <v>32</v>
      </c>
      <c r="B8" s="9"/>
      <c r="C8" s="10">
        <v>409</v>
      </c>
      <c r="D8" s="11"/>
    </row>
    <row r="9" spans="1:4" x14ac:dyDescent="0.2">
      <c r="A9" s="17" t="s">
        <v>115</v>
      </c>
      <c r="B9" s="9">
        <v>32</v>
      </c>
      <c r="C9" s="38"/>
      <c r="D9" s="11"/>
    </row>
    <row r="10" spans="1:4" x14ac:dyDescent="0.2">
      <c r="A10" s="17" t="s">
        <v>7</v>
      </c>
      <c r="B10" s="9">
        <v>48</v>
      </c>
      <c r="C10" s="38"/>
      <c r="D10" s="11"/>
    </row>
    <row r="11" spans="1:4" x14ac:dyDescent="0.2">
      <c r="A11" s="17" t="s">
        <v>8</v>
      </c>
      <c r="B11" s="9"/>
      <c r="C11" s="38"/>
      <c r="D11" s="11"/>
    </row>
    <row r="12" spans="1:4" x14ac:dyDescent="0.2">
      <c r="A12" s="17" t="s">
        <v>9</v>
      </c>
      <c r="B12" s="9">
        <v>60</v>
      </c>
      <c r="C12" s="38"/>
      <c r="D12" s="11"/>
    </row>
    <row r="13" spans="1:4" ht="15.75" x14ac:dyDescent="0.25">
      <c r="A13" s="16" t="s">
        <v>33</v>
      </c>
      <c r="B13" s="9"/>
      <c r="C13" s="38"/>
      <c r="D13" s="11"/>
    </row>
    <row r="14" spans="1:4" ht="15.75" x14ac:dyDescent="0.25">
      <c r="A14" s="16" t="s">
        <v>10</v>
      </c>
      <c r="B14" s="9"/>
      <c r="C14" s="38"/>
      <c r="D14" s="84"/>
    </row>
    <row r="15" spans="1:4" ht="15.75" x14ac:dyDescent="0.25">
      <c r="A15" s="16" t="s">
        <v>106</v>
      </c>
      <c r="B15" s="9"/>
      <c r="C15" s="38"/>
      <c r="D15" s="11"/>
    </row>
    <row r="16" spans="1:4" x14ac:dyDescent="0.2">
      <c r="A16" s="17" t="s">
        <v>107</v>
      </c>
      <c r="B16" s="9"/>
      <c r="C16" s="38"/>
      <c r="D16" s="84">
        <v>54000</v>
      </c>
    </row>
    <row r="17" spans="1:6" x14ac:dyDescent="0.2">
      <c r="A17" s="17" t="s">
        <v>107</v>
      </c>
      <c r="B17" s="9"/>
      <c r="C17" s="10"/>
      <c r="D17" s="11"/>
    </row>
    <row r="18" spans="1:6" ht="15.75" x14ac:dyDescent="0.25">
      <c r="A18" s="16" t="s">
        <v>12</v>
      </c>
      <c r="B18" s="9"/>
      <c r="C18" s="10"/>
      <c r="D18" s="11"/>
    </row>
    <row r="19" spans="1:6" ht="15.75" x14ac:dyDescent="0.25">
      <c r="A19" s="16" t="s">
        <v>54</v>
      </c>
      <c r="B19" s="9"/>
      <c r="C19" s="10"/>
      <c r="D19" s="11"/>
    </row>
    <row r="20" spans="1:6" ht="15.75" x14ac:dyDescent="0.25">
      <c r="A20" s="16" t="s">
        <v>37</v>
      </c>
      <c r="B20" s="9"/>
      <c r="C20" s="10"/>
      <c r="D20" s="11"/>
    </row>
    <row r="21" spans="1:6" ht="15.75" x14ac:dyDescent="0.25">
      <c r="A21" s="18" t="s">
        <v>41</v>
      </c>
      <c r="B21" s="19"/>
      <c r="C21" s="20"/>
      <c r="D21" s="21"/>
    </row>
    <row r="22" spans="1:6" ht="15.75" x14ac:dyDescent="0.25">
      <c r="A22" s="16" t="s">
        <v>42</v>
      </c>
      <c r="B22" s="9"/>
      <c r="C22" s="10"/>
      <c r="D22" s="11"/>
    </row>
    <row r="23" spans="1:6" x14ac:dyDescent="0.2">
      <c r="A23" s="17" t="s">
        <v>40</v>
      </c>
      <c r="B23" s="9"/>
      <c r="C23" s="10">
        <v>-259.01</v>
      </c>
      <c r="D23" s="11"/>
    </row>
    <row r="24" spans="1:6" x14ac:dyDescent="0.2">
      <c r="A24" s="17" t="s">
        <v>55</v>
      </c>
      <c r="B24" s="9"/>
      <c r="C24" s="10">
        <v>-36.270000000000003</v>
      </c>
      <c r="D24" s="11"/>
    </row>
    <row r="25" spans="1:6" ht="15.75" x14ac:dyDescent="0.25">
      <c r="A25" s="16" t="s">
        <v>43</v>
      </c>
      <c r="B25" s="9"/>
      <c r="C25" s="10"/>
      <c r="D25" s="11"/>
    </row>
    <row r="26" spans="1:6" ht="15.75" x14ac:dyDescent="0.25">
      <c r="A26" s="16" t="s">
        <v>45</v>
      </c>
      <c r="B26" s="22"/>
      <c r="C26" s="38"/>
      <c r="D26" s="23"/>
    </row>
    <row r="27" spans="1:6" ht="13.9" customHeight="1" x14ac:dyDescent="0.2">
      <c r="A27" s="17" t="s">
        <v>56</v>
      </c>
      <c r="B27" s="79">
        <v>-33.200000000000003</v>
      </c>
      <c r="C27" s="10"/>
      <c r="D27" s="23"/>
    </row>
    <row r="28" spans="1:6" ht="13.9" customHeight="1" x14ac:dyDescent="0.2">
      <c r="A28" s="17" t="s">
        <v>53</v>
      </c>
      <c r="B28" s="79"/>
      <c r="C28" s="45">
        <v>-2397.4899999999998</v>
      </c>
      <c r="D28" s="23"/>
    </row>
    <row r="29" spans="1:6" ht="15.75" x14ac:dyDescent="0.25">
      <c r="A29" s="16" t="s">
        <v>19</v>
      </c>
      <c r="B29" s="22"/>
      <c r="C29" s="38"/>
      <c r="D29" s="23"/>
    </row>
    <row r="30" spans="1:6" ht="15.75" x14ac:dyDescent="0.25">
      <c r="A30" s="16" t="s">
        <v>37</v>
      </c>
      <c r="B30" s="79"/>
      <c r="C30" s="38"/>
      <c r="D30" s="23"/>
    </row>
    <row r="31" spans="1:6" ht="15.75" x14ac:dyDescent="0.25">
      <c r="A31" s="6" t="s">
        <v>46</v>
      </c>
      <c r="B31" s="24"/>
      <c r="C31" s="40"/>
      <c r="D31" s="26"/>
    </row>
    <row r="32" spans="1:6" x14ac:dyDescent="0.2">
      <c r="A32" s="27" t="s">
        <v>47</v>
      </c>
      <c r="B32" s="9">
        <f>SUM(B8:B19)</f>
        <v>140</v>
      </c>
      <c r="C32" s="9">
        <f>SUM(C8:C20)</f>
        <v>409</v>
      </c>
      <c r="D32" s="34">
        <f>SUM(D8:D19)</f>
        <v>54000</v>
      </c>
      <c r="E32" s="30"/>
      <c r="F32" s="30"/>
    </row>
    <row r="33" spans="1:6" x14ac:dyDescent="0.2">
      <c r="A33" s="27" t="s">
        <v>48</v>
      </c>
      <c r="B33" s="9">
        <f>SUM(B22:B30)</f>
        <v>-33.200000000000003</v>
      </c>
      <c r="C33" s="9">
        <f>SUM(C22:C30)</f>
        <v>-2692.7699999999995</v>
      </c>
      <c r="D33" s="9">
        <f>SUM(D22:D30)</f>
        <v>0</v>
      </c>
      <c r="E33" s="30"/>
      <c r="F33" s="30"/>
    </row>
    <row r="34" spans="1:6" ht="15.75" x14ac:dyDescent="0.25">
      <c r="A34" s="16" t="s">
        <v>49</v>
      </c>
      <c r="B34" s="9">
        <f>SUM(B32:B33)</f>
        <v>106.8</v>
      </c>
      <c r="C34" s="10">
        <f>SUM(C32:C33)</f>
        <v>-2283.7699999999995</v>
      </c>
      <c r="D34" s="11">
        <f>SUM(D32:D33)</f>
        <v>54000</v>
      </c>
      <c r="E34" s="30"/>
    </row>
    <row r="35" spans="1:6" x14ac:dyDescent="0.2">
      <c r="A35" s="27"/>
      <c r="B35" s="22"/>
      <c r="C35" s="38"/>
      <c r="D35" s="23"/>
    </row>
    <row r="36" spans="1:6" x14ac:dyDescent="0.2">
      <c r="A36" s="8"/>
      <c r="B36" s="22"/>
      <c r="C36" s="38"/>
      <c r="D36" s="23"/>
    </row>
    <row r="37" spans="1:6" ht="15.75" x14ac:dyDescent="0.25">
      <c r="A37" s="6" t="s">
        <v>50</v>
      </c>
      <c r="B37" s="7">
        <f>SUM(B34+B5)</f>
        <v>516.02</v>
      </c>
      <c r="C37" s="25">
        <f>SUM(C5+C34)</f>
        <v>3808.6500000000005</v>
      </c>
      <c r="D37" s="35">
        <f>SUM(D5+D34)</f>
        <v>66711.39</v>
      </c>
    </row>
    <row r="38" spans="1:6" ht="16.5" thickBot="1" x14ac:dyDescent="0.3">
      <c r="A38" s="28" t="s">
        <v>51</v>
      </c>
      <c r="B38" s="135"/>
      <c r="C38" s="136"/>
      <c r="D38" s="137"/>
    </row>
    <row r="55" spans="6:6" x14ac:dyDescent="0.2">
      <c r="F55" s="29" t="s">
        <v>38</v>
      </c>
    </row>
  </sheetData>
  <mergeCells count="3">
    <mergeCell ref="A2:A4"/>
    <mergeCell ref="B3:D3"/>
    <mergeCell ref="B38:D38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5CFE0-3E2A-408B-A5BD-43C0C877F4C9}">
  <sheetPr codeName="Sheet4">
    <tabColor theme="9"/>
    <pageSetUpPr fitToPage="1"/>
  </sheetPr>
  <dimension ref="A2:F35"/>
  <sheetViews>
    <sheetView zoomScale="80" zoomScaleNormal="80" workbookViewId="0">
      <selection activeCell="B42" sqref="B42"/>
    </sheetView>
  </sheetViews>
  <sheetFormatPr defaultColWidth="8.85546875" defaultRowHeight="15.75" x14ac:dyDescent="0.25"/>
  <cols>
    <col min="1" max="1" width="40.28515625" style="29" customWidth="1"/>
    <col min="2" max="2" width="16.7109375" style="29" customWidth="1"/>
    <col min="3" max="3" width="17.28515625" style="30" customWidth="1"/>
    <col min="4" max="4" width="18.140625" style="29" customWidth="1"/>
    <col min="5" max="6" width="12.140625" style="1" bestFit="1" customWidth="1"/>
    <col min="7" max="7" width="12.140625" style="1" customWidth="1"/>
    <col min="8" max="16384" width="8.85546875" style="1"/>
  </cols>
  <sheetData>
    <row r="2" spans="1:4" ht="16.5" thickBot="1" x14ac:dyDescent="0.3">
      <c r="A2" s="98" t="s">
        <v>26</v>
      </c>
      <c r="B2" s="1"/>
      <c r="C2" s="2"/>
      <c r="D2" s="1"/>
    </row>
    <row r="3" spans="1:4" x14ac:dyDescent="0.25">
      <c r="A3" s="99"/>
      <c r="B3" s="100" t="s">
        <v>58</v>
      </c>
      <c r="C3" s="101"/>
      <c r="D3" s="102"/>
    </row>
    <row r="4" spans="1:4" x14ac:dyDescent="0.25">
      <c r="A4" s="99"/>
      <c r="B4" s="90" t="s">
        <v>28</v>
      </c>
      <c r="C4" s="91" t="s">
        <v>69</v>
      </c>
      <c r="D4" s="92" t="s">
        <v>88</v>
      </c>
    </row>
    <row r="5" spans="1:4" x14ac:dyDescent="0.25">
      <c r="A5" s="6" t="s">
        <v>30</v>
      </c>
      <c r="B5" s="53">
        <f>'May25'!$B$37</f>
        <v>516.02</v>
      </c>
      <c r="C5" s="52">
        <f>'May25'!$C$37</f>
        <v>3808.6500000000005</v>
      </c>
      <c r="D5" s="54">
        <f>'May25'!$D$37</f>
        <v>66711.39</v>
      </c>
    </row>
    <row r="6" spans="1:4" x14ac:dyDescent="0.25">
      <c r="A6" s="8"/>
      <c r="B6" s="9"/>
      <c r="C6" s="10"/>
      <c r="D6" s="11"/>
    </row>
    <row r="7" spans="1:4" x14ac:dyDescent="0.25">
      <c r="A7" s="12" t="s">
        <v>31</v>
      </c>
      <c r="B7" s="85"/>
      <c r="C7" s="12"/>
      <c r="D7" s="86"/>
    </row>
    <row r="8" spans="1:4" x14ac:dyDescent="0.25">
      <c r="A8" s="16" t="s">
        <v>32</v>
      </c>
      <c r="B8" s="9"/>
      <c r="C8" s="10">
        <v>380</v>
      </c>
      <c r="D8" s="11"/>
    </row>
    <row r="9" spans="1:4" x14ac:dyDescent="0.25">
      <c r="A9" s="17" t="s">
        <v>115</v>
      </c>
      <c r="B9" s="9">
        <v>24</v>
      </c>
      <c r="C9" s="10"/>
      <c r="D9" s="11"/>
    </row>
    <row r="10" spans="1:4" x14ac:dyDescent="0.25">
      <c r="A10" s="17" t="s">
        <v>7</v>
      </c>
      <c r="B10" s="9">
        <v>36</v>
      </c>
      <c r="C10" s="10"/>
      <c r="D10" s="11"/>
    </row>
    <row r="11" spans="1:4" x14ac:dyDescent="0.25">
      <c r="A11" s="17" t="s">
        <v>8</v>
      </c>
      <c r="B11" s="9">
        <v>100</v>
      </c>
      <c r="C11" s="10"/>
      <c r="D11" s="11"/>
    </row>
    <row r="12" spans="1:4" x14ac:dyDescent="0.25">
      <c r="A12" s="17" t="s">
        <v>9</v>
      </c>
      <c r="B12" s="9"/>
      <c r="C12" s="10"/>
      <c r="D12" s="11"/>
    </row>
    <row r="13" spans="1:4" x14ac:dyDescent="0.25">
      <c r="A13" s="16" t="s">
        <v>33</v>
      </c>
      <c r="B13" s="9"/>
      <c r="C13" s="10"/>
      <c r="D13" s="11"/>
    </row>
    <row r="14" spans="1:4" x14ac:dyDescent="0.25">
      <c r="A14" s="17" t="s">
        <v>53</v>
      </c>
      <c r="B14" s="9"/>
      <c r="C14" s="10"/>
      <c r="D14" s="11">
        <v>122.5</v>
      </c>
    </row>
    <row r="15" spans="1:4" x14ac:dyDescent="0.25">
      <c r="A15" s="16" t="s">
        <v>10</v>
      </c>
      <c r="B15" s="9"/>
      <c r="C15" s="10"/>
      <c r="D15" s="11"/>
    </row>
    <row r="16" spans="1:4" x14ac:dyDescent="0.25">
      <c r="A16" s="16" t="s">
        <v>12</v>
      </c>
      <c r="B16" s="9"/>
      <c r="C16" s="10"/>
      <c r="D16" s="11"/>
    </row>
    <row r="17" spans="1:6" x14ac:dyDescent="0.25">
      <c r="A17" s="16" t="s">
        <v>54</v>
      </c>
      <c r="B17" s="9"/>
      <c r="C17" s="10"/>
      <c r="D17" s="11"/>
    </row>
    <row r="18" spans="1:6" x14ac:dyDescent="0.25">
      <c r="A18" s="16" t="s">
        <v>37</v>
      </c>
      <c r="B18" s="9"/>
      <c r="C18" s="10"/>
      <c r="D18" s="11"/>
    </row>
    <row r="19" spans="1:6" x14ac:dyDescent="0.25">
      <c r="A19" s="18" t="s">
        <v>41</v>
      </c>
      <c r="B19" s="87"/>
      <c r="C19" s="18"/>
      <c r="D19" s="88"/>
    </row>
    <row r="20" spans="1:6" x14ac:dyDescent="0.25">
      <c r="A20" s="16" t="s">
        <v>17</v>
      </c>
      <c r="B20" s="9"/>
      <c r="C20" s="10"/>
      <c r="D20" s="11"/>
    </row>
    <row r="21" spans="1:6" x14ac:dyDescent="0.25">
      <c r="A21" s="16" t="s">
        <v>42</v>
      </c>
      <c r="B21" s="9"/>
      <c r="C21" s="10"/>
      <c r="D21" s="11"/>
    </row>
    <row r="22" spans="1:6" x14ac:dyDescent="0.25">
      <c r="A22" s="17" t="s">
        <v>40</v>
      </c>
      <c r="B22" s="9"/>
      <c r="C22" s="10">
        <v>-259.01</v>
      </c>
      <c r="D22" s="11"/>
    </row>
    <row r="23" spans="1:6" x14ac:dyDescent="0.25">
      <c r="A23" s="16" t="s">
        <v>10</v>
      </c>
      <c r="B23" s="9"/>
      <c r="C23" s="10"/>
      <c r="D23" s="11"/>
    </row>
    <row r="24" spans="1:6" x14ac:dyDescent="0.25">
      <c r="A24" s="16" t="s">
        <v>59</v>
      </c>
      <c r="B24" s="9"/>
      <c r="C24" s="10"/>
      <c r="D24" s="11"/>
    </row>
    <row r="25" spans="1:6" x14ac:dyDescent="0.25">
      <c r="A25" s="16" t="s">
        <v>45</v>
      </c>
      <c r="B25" s="9"/>
      <c r="C25" s="10"/>
      <c r="D25" s="11"/>
    </row>
    <row r="26" spans="1:6" x14ac:dyDescent="0.25">
      <c r="A26" s="16" t="s">
        <v>19</v>
      </c>
      <c r="B26" s="9"/>
      <c r="C26" s="10"/>
      <c r="D26" s="11"/>
    </row>
    <row r="27" spans="1:6" x14ac:dyDescent="0.25">
      <c r="A27" s="16" t="s">
        <v>37</v>
      </c>
      <c r="B27" s="9"/>
      <c r="C27" s="10"/>
      <c r="D27" s="11"/>
    </row>
    <row r="28" spans="1:6" x14ac:dyDescent="0.25">
      <c r="A28" s="6" t="s">
        <v>46</v>
      </c>
      <c r="B28" s="24"/>
      <c r="C28" s="25"/>
      <c r="D28" s="26"/>
    </row>
    <row r="29" spans="1:6" x14ac:dyDescent="0.25">
      <c r="A29" s="27" t="s">
        <v>47</v>
      </c>
      <c r="B29" s="9">
        <f>SUM(B8:B18)</f>
        <v>160</v>
      </c>
      <c r="C29" s="10">
        <f>SUM(C8:C18)</f>
        <v>380</v>
      </c>
      <c r="D29" s="11">
        <f>SUM(D8:D18)</f>
        <v>122.5</v>
      </c>
      <c r="E29" s="2"/>
      <c r="F29" s="2"/>
    </row>
    <row r="30" spans="1:6" x14ac:dyDescent="0.25">
      <c r="A30" s="27" t="s">
        <v>48</v>
      </c>
      <c r="B30" s="9">
        <f>SUM(B20:B26,B27)</f>
        <v>0</v>
      </c>
      <c r="C30" s="10">
        <f>SUM(C20:C27)</f>
        <v>-259.01</v>
      </c>
      <c r="D30" s="11">
        <f>SUM(D20:D27)</f>
        <v>0</v>
      </c>
      <c r="E30" s="2"/>
      <c r="F30" s="2"/>
    </row>
    <row r="31" spans="1:6" ht="13.9" customHeight="1" x14ac:dyDescent="0.25">
      <c r="A31" s="16" t="s">
        <v>49</v>
      </c>
      <c r="B31" s="9">
        <f>SUM(B29:B30)</f>
        <v>160</v>
      </c>
      <c r="C31" s="10">
        <f>SUM(C29:C30)</f>
        <v>120.99000000000001</v>
      </c>
      <c r="D31" s="11">
        <f>SUM(D29:D30)</f>
        <v>122.5</v>
      </c>
      <c r="E31" s="2"/>
    </row>
    <row r="32" spans="1:6" ht="13.9" customHeight="1" x14ac:dyDescent="0.25">
      <c r="A32" s="27"/>
      <c r="B32" s="22"/>
      <c r="C32" s="10"/>
      <c r="D32" s="23"/>
    </row>
    <row r="33" spans="1:4" ht="13.9" customHeight="1" x14ac:dyDescent="0.25">
      <c r="A33" s="8"/>
      <c r="B33" s="22"/>
      <c r="C33" s="10"/>
      <c r="D33" s="23"/>
    </row>
    <row r="34" spans="1:4" x14ac:dyDescent="0.25">
      <c r="A34" s="6" t="s">
        <v>50</v>
      </c>
      <c r="B34" s="7">
        <f>SUM(B31+B5)</f>
        <v>676.02</v>
      </c>
      <c r="C34" s="25">
        <f>SUM(C31+C5)</f>
        <v>3929.6400000000003</v>
      </c>
      <c r="D34" s="35">
        <f>SUM(D31+D5)</f>
        <v>66833.89</v>
      </c>
    </row>
    <row r="35" spans="1:4" ht="16.5" thickBot="1" x14ac:dyDescent="0.3">
      <c r="A35" s="28" t="s">
        <v>51</v>
      </c>
      <c r="B35" s="135"/>
      <c r="C35" s="136"/>
      <c r="D35" s="137"/>
    </row>
  </sheetData>
  <mergeCells count="3">
    <mergeCell ref="A2:A4"/>
    <mergeCell ref="B3:D3"/>
    <mergeCell ref="B35:D35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0007E-7A19-44C8-B778-2252B8C8155B}">
  <sheetPr codeName="Sheet5">
    <tabColor theme="9"/>
    <pageSetUpPr fitToPage="1"/>
  </sheetPr>
  <dimension ref="A2:F41"/>
  <sheetViews>
    <sheetView zoomScale="80" zoomScaleNormal="80" workbookViewId="0">
      <selection activeCell="I29" sqref="I29"/>
    </sheetView>
  </sheetViews>
  <sheetFormatPr defaultColWidth="8.85546875" defaultRowHeight="15.75" x14ac:dyDescent="0.25"/>
  <cols>
    <col min="1" max="1" width="40.28515625" style="29" customWidth="1"/>
    <col min="2" max="2" width="16.42578125" style="29" customWidth="1"/>
    <col min="3" max="3" width="18" style="30" customWidth="1"/>
    <col min="4" max="4" width="17" style="29" customWidth="1"/>
    <col min="5" max="5" width="12.28515625" style="1" bestFit="1" customWidth="1"/>
    <col min="6" max="6" width="10.42578125" style="1" bestFit="1" customWidth="1"/>
    <col min="7" max="16384" width="8.85546875" style="1"/>
  </cols>
  <sheetData>
    <row r="2" spans="1:4" ht="16.5" thickBot="1" x14ac:dyDescent="0.3">
      <c r="A2" s="98" t="s">
        <v>26</v>
      </c>
      <c r="B2" s="1"/>
      <c r="C2" s="2"/>
      <c r="D2" s="1"/>
    </row>
    <row r="3" spans="1:4" x14ac:dyDescent="0.25">
      <c r="A3" s="99"/>
      <c r="B3" s="100" t="s">
        <v>61</v>
      </c>
      <c r="C3" s="101"/>
      <c r="D3" s="102"/>
    </row>
    <row r="4" spans="1:4" x14ac:dyDescent="0.25">
      <c r="A4" s="99"/>
      <c r="B4" s="90" t="s">
        <v>28</v>
      </c>
      <c r="C4" s="91" t="s">
        <v>69</v>
      </c>
      <c r="D4" s="92" t="s">
        <v>88</v>
      </c>
    </row>
    <row r="5" spans="1:4" x14ac:dyDescent="0.25">
      <c r="A5" s="6" t="s">
        <v>30</v>
      </c>
      <c r="B5" s="7">
        <f>'June 25'!$B$34</f>
        <v>676.02</v>
      </c>
      <c r="C5" s="7">
        <f>'June 25'!$C$34</f>
        <v>3929.6400000000003</v>
      </c>
      <c r="D5" s="32">
        <f>'June 25'!$D$34</f>
        <v>66833.89</v>
      </c>
    </row>
    <row r="6" spans="1:4" x14ac:dyDescent="0.25">
      <c r="A6" s="8"/>
      <c r="B6" s="9"/>
      <c r="C6" s="10"/>
      <c r="D6" s="11"/>
    </row>
    <row r="7" spans="1:4" x14ac:dyDescent="0.25">
      <c r="A7" s="12" t="s">
        <v>31</v>
      </c>
      <c r="B7" s="13"/>
      <c r="C7" s="14"/>
      <c r="D7" s="15"/>
    </row>
    <row r="8" spans="1:4" x14ac:dyDescent="0.25">
      <c r="A8" s="16" t="s">
        <v>32</v>
      </c>
      <c r="B8" s="9"/>
      <c r="C8" s="10">
        <v>166</v>
      </c>
      <c r="D8" s="11"/>
    </row>
    <row r="9" spans="1:4" x14ac:dyDescent="0.25">
      <c r="A9" s="17" t="s">
        <v>115</v>
      </c>
      <c r="B9" s="9"/>
      <c r="C9" s="10"/>
      <c r="D9" s="11"/>
    </row>
    <row r="10" spans="1:4" x14ac:dyDescent="0.25">
      <c r="A10" s="17" t="s">
        <v>7</v>
      </c>
      <c r="B10" s="9"/>
      <c r="C10" s="10"/>
      <c r="D10" s="11"/>
    </row>
    <row r="11" spans="1:4" x14ac:dyDescent="0.25">
      <c r="A11" s="17" t="s">
        <v>8</v>
      </c>
      <c r="B11" s="9">
        <v>86</v>
      </c>
      <c r="C11" s="10"/>
      <c r="D11" s="11"/>
    </row>
    <row r="12" spans="1:4" x14ac:dyDescent="0.25">
      <c r="A12" s="17" t="s">
        <v>9</v>
      </c>
      <c r="B12" s="9"/>
      <c r="C12" s="10"/>
      <c r="D12" s="11"/>
    </row>
    <row r="13" spans="1:4" x14ac:dyDescent="0.25">
      <c r="A13" s="16" t="s">
        <v>33</v>
      </c>
      <c r="B13" s="9"/>
      <c r="C13" s="10"/>
      <c r="D13" s="11"/>
    </row>
    <row r="14" spans="1:4" x14ac:dyDescent="0.25">
      <c r="A14" s="17" t="s">
        <v>53</v>
      </c>
      <c r="B14" s="9"/>
      <c r="C14" s="1"/>
      <c r="D14" s="11">
        <v>3425.07</v>
      </c>
    </row>
    <row r="15" spans="1:4" x14ac:dyDescent="0.25">
      <c r="A15" s="16" t="s">
        <v>10</v>
      </c>
      <c r="B15" s="9"/>
      <c r="C15" s="10"/>
      <c r="D15" s="11"/>
    </row>
    <row r="16" spans="1:4" x14ac:dyDescent="0.25">
      <c r="A16" s="16" t="s">
        <v>106</v>
      </c>
      <c r="B16" s="9"/>
      <c r="C16" s="10"/>
      <c r="D16" s="11"/>
    </row>
    <row r="17" spans="1:4" x14ac:dyDescent="0.25">
      <c r="A17" s="17" t="s">
        <v>107</v>
      </c>
      <c r="B17" s="9"/>
      <c r="C17" s="1"/>
      <c r="D17" s="11">
        <v>9564.48</v>
      </c>
    </row>
    <row r="18" spans="1:4" x14ac:dyDescent="0.25">
      <c r="A18" s="16" t="s">
        <v>54</v>
      </c>
      <c r="B18" s="9"/>
      <c r="C18" s="10"/>
      <c r="D18" s="11"/>
    </row>
    <row r="19" spans="1:4" x14ac:dyDescent="0.25">
      <c r="A19" s="16" t="s">
        <v>37</v>
      </c>
      <c r="B19" s="9"/>
      <c r="C19" s="9">
        <v>345</v>
      </c>
      <c r="D19" s="11"/>
    </row>
    <row r="20" spans="1:4" x14ac:dyDescent="0.25">
      <c r="A20" s="18" t="s">
        <v>41</v>
      </c>
      <c r="B20" s="19"/>
      <c r="C20" s="20"/>
      <c r="D20" s="21"/>
    </row>
    <row r="21" spans="1:4" x14ac:dyDescent="0.25">
      <c r="A21" s="16" t="s">
        <v>42</v>
      </c>
      <c r="B21" s="9"/>
      <c r="C21" s="10"/>
      <c r="D21" s="11"/>
    </row>
    <row r="22" spans="1:4" x14ac:dyDescent="0.25">
      <c r="A22" s="17" t="s">
        <v>40</v>
      </c>
      <c r="B22" s="9"/>
      <c r="C22" s="10">
        <v>-259.01</v>
      </c>
      <c r="D22" s="11"/>
    </row>
    <row r="23" spans="1:4" x14ac:dyDescent="0.25">
      <c r="A23" s="17" t="s">
        <v>17</v>
      </c>
      <c r="B23" s="9"/>
      <c r="C23" s="10">
        <v>-2269.83</v>
      </c>
      <c r="D23" s="11"/>
    </row>
    <row r="24" spans="1:4" x14ac:dyDescent="0.25">
      <c r="A24" s="16" t="s">
        <v>43</v>
      </c>
      <c r="B24" s="9"/>
      <c r="C24" s="10"/>
      <c r="D24" s="11"/>
    </row>
    <row r="25" spans="1:4" x14ac:dyDescent="0.25">
      <c r="A25" s="17" t="s">
        <v>89</v>
      </c>
      <c r="B25" s="9"/>
      <c r="C25" s="10"/>
      <c r="D25" s="11">
        <v>-23898.720000000001</v>
      </c>
    </row>
    <row r="26" spans="1:4" x14ac:dyDescent="0.25">
      <c r="A26" s="17" t="s">
        <v>89</v>
      </c>
      <c r="B26" s="9"/>
      <c r="C26" s="10"/>
      <c r="D26" s="11">
        <v>-22796.16</v>
      </c>
    </row>
    <row r="27" spans="1:4" x14ac:dyDescent="0.25">
      <c r="A27" s="17" t="s">
        <v>89</v>
      </c>
      <c r="B27" s="9"/>
      <c r="C27" s="10"/>
      <c r="D27" s="11">
        <v>-672</v>
      </c>
    </row>
    <row r="28" spans="1:4" x14ac:dyDescent="0.25">
      <c r="A28" s="16" t="s">
        <v>45</v>
      </c>
      <c r="B28" s="22"/>
      <c r="C28" s="10"/>
      <c r="D28" s="23"/>
    </row>
    <row r="29" spans="1:4" x14ac:dyDescent="0.25">
      <c r="A29" s="16" t="s">
        <v>19</v>
      </c>
      <c r="B29" s="22"/>
      <c r="C29" s="10"/>
      <c r="D29" s="23"/>
    </row>
    <row r="30" spans="1:4" x14ac:dyDescent="0.25">
      <c r="A30" s="17" t="s">
        <v>44</v>
      </c>
      <c r="B30" s="9">
        <v>-18</v>
      </c>
      <c r="C30" s="10"/>
      <c r="D30" s="23"/>
    </row>
    <row r="31" spans="1:4" x14ac:dyDescent="0.25">
      <c r="A31" s="17" t="s">
        <v>114</v>
      </c>
      <c r="B31" s="9">
        <v>-40</v>
      </c>
      <c r="C31" s="10"/>
      <c r="D31" s="23"/>
    </row>
    <row r="32" spans="1:4" x14ac:dyDescent="0.25">
      <c r="A32" s="17" t="s">
        <v>116</v>
      </c>
      <c r="B32" s="9">
        <v>-11.99</v>
      </c>
      <c r="C32" s="10"/>
      <c r="D32" s="23"/>
    </row>
    <row r="33" spans="1:6" x14ac:dyDescent="0.25">
      <c r="A33" s="16" t="s">
        <v>37</v>
      </c>
      <c r="B33" s="9">
        <v>-345</v>
      </c>
      <c r="C33" s="10"/>
      <c r="D33" s="23"/>
    </row>
    <row r="34" spans="1:6" x14ac:dyDescent="0.25">
      <c r="A34" s="6" t="s">
        <v>46</v>
      </c>
      <c r="B34" s="24"/>
      <c r="C34" s="25"/>
      <c r="D34" s="26"/>
    </row>
    <row r="35" spans="1:6" x14ac:dyDescent="0.25">
      <c r="A35" s="27" t="s">
        <v>47</v>
      </c>
      <c r="B35" s="9">
        <f>SUM(B8:B19)</f>
        <v>86</v>
      </c>
      <c r="C35" s="9">
        <f>SUM(C8:C19)</f>
        <v>511</v>
      </c>
      <c r="D35" s="9">
        <f>SUM(D8:D19)</f>
        <v>12989.55</v>
      </c>
      <c r="E35" s="2"/>
      <c r="F35" s="2"/>
    </row>
    <row r="36" spans="1:6" x14ac:dyDescent="0.25">
      <c r="A36" s="27" t="s">
        <v>48</v>
      </c>
      <c r="B36" s="9">
        <f>SUM(B21:B33)</f>
        <v>-414.99</v>
      </c>
      <c r="C36" s="9">
        <f>SUM(C21:C33)</f>
        <v>-2528.84</v>
      </c>
      <c r="D36" s="9">
        <f>SUM(D21:D33)</f>
        <v>-47366.880000000005</v>
      </c>
      <c r="E36" s="2"/>
      <c r="F36" s="2"/>
    </row>
    <row r="37" spans="1:6" x14ac:dyDescent="0.25">
      <c r="A37" s="16" t="s">
        <v>49</v>
      </c>
      <c r="B37" s="9">
        <f>SUM(B35:B36)</f>
        <v>-328.99</v>
      </c>
      <c r="C37" s="9">
        <f>SUM(C35:C36)</f>
        <v>-2017.8400000000001</v>
      </c>
      <c r="D37" s="9">
        <f>SUM(D35:D36)</f>
        <v>-34377.33</v>
      </c>
      <c r="E37" s="2"/>
    </row>
    <row r="38" spans="1:6" x14ac:dyDescent="0.25">
      <c r="A38" s="27"/>
      <c r="B38" s="22"/>
      <c r="C38" s="10"/>
      <c r="D38" s="23"/>
    </row>
    <row r="39" spans="1:6" x14ac:dyDescent="0.25">
      <c r="A39" s="8"/>
      <c r="B39" s="22"/>
      <c r="C39" s="10"/>
      <c r="D39" s="23"/>
    </row>
    <row r="40" spans="1:6" x14ac:dyDescent="0.25">
      <c r="A40" s="6" t="s">
        <v>50</v>
      </c>
      <c r="B40" s="7">
        <f>SUM(B37+B5)</f>
        <v>347.03</v>
      </c>
      <c r="C40" s="25">
        <f>SUM(C37+C5)</f>
        <v>1911.8000000000002</v>
      </c>
      <c r="D40" s="35">
        <f>SUM(D37+D5)</f>
        <v>32456.559999999998</v>
      </c>
    </row>
    <row r="41" spans="1:6" ht="16.5" thickBot="1" x14ac:dyDescent="0.3">
      <c r="A41" s="28" t="s">
        <v>51</v>
      </c>
      <c r="B41" s="103"/>
      <c r="C41" s="104"/>
      <c r="D41" s="105"/>
    </row>
  </sheetData>
  <mergeCells count="3">
    <mergeCell ref="A2:A4"/>
    <mergeCell ref="B3:D3"/>
    <mergeCell ref="B41:D41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FEDC0-CBAF-464E-8BC1-216B5CB67B89}">
  <sheetPr codeName="Sheet6">
    <tabColor theme="9"/>
    <pageSetUpPr fitToPage="1"/>
  </sheetPr>
  <dimension ref="A2:F48"/>
  <sheetViews>
    <sheetView topLeftCell="A3" zoomScale="80" zoomScaleNormal="80" workbookViewId="0">
      <selection activeCell="D34" sqref="D34"/>
    </sheetView>
  </sheetViews>
  <sheetFormatPr defaultColWidth="8.85546875" defaultRowHeight="15" x14ac:dyDescent="0.2"/>
  <cols>
    <col min="1" max="1" width="40.28515625" style="29" customWidth="1"/>
    <col min="2" max="2" width="17.5703125" style="29" customWidth="1"/>
    <col min="3" max="3" width="17.85546875" style="30" customWidth="1"/>
    <col min="4" max="4" width="16.7109375" style="29" customWidth="1"/>
    <col min="5" max="5" width="21.7109375" style="29" customWidth="1"/>
    <col min="6" max="6" width="29.85546875" style="29" customWidth="1"/>
    <col min="7" max="16384" width="8.85546875" style="29"/>
  </cols>
  <sheetData>
    <row r="2" spans="1:4" ht="15.75" thickBot="1" x14ac:dyDescent="0.25">
      <c r="A2" s="98" t="s">
        <v>26</v>
      </c>
    </row>
    <row r="3" spans="1:4" x14ac:dyDescent="0.2">
      <c r="A3" s="99"/>
      <c r="B3" s="100" t="s">
        <v>64</v>
      </c>
      <c r="C3" s="101"/>
      <c r="D3" s="102"/>
    </row>
    <row r="4" spans="1:4" x14ac:dyDescent="0.2">
      <c r="A4" s="99"/>
      <c r="B4" s="90" t="s">
        <v>28</v>
      </c>
      <c r="C4" s="91" t="s">
        <v>69</v>
      </c>
      <c r="D4" s="92" t="s">
        <v>88</v>
      </c>
    </row>
    <row r="5" spans="1:4" ht="15.75" x14ac:dyDescent="0.25">
      <c r="A5" s="6" t="s">
        <v>30</v>
      </c>
      <c r="B5" s="7">
        <f>'July 25'!$B$40</f>
        <v>347.03</v>
      </c>
      <c r="C5" s="7">
        <f>'July 25'!$C$40</f>
        <v>1911.8000000000002</v>
      </c>
      <c r="D5" s="32">
        <f>'July 25'!$D$40</f>
        <v>32456.559999999998</v>
      </c>
    </row>
    <row r="6" spans="1:4" x14ac:dyDescent="0.2">
      <c r="A6" s="8"/>
      <c r="B6" s="9"/>
      <c r="C6" s="10"/>
      <c r="D6" s="11"/>
    </row>
    <row r="7" spans="1:4" ht="15.75" x14ac:dyDescent="0.25">
      <c r="A7" s="12" t="s">
        <v>31</v>
      </c>
      <c r="B7" s="13"/>
      <c r="C7" s="14"/>
      <c r="D7" s="15"/>
    </row>
    <row r="8" spans="1:4" ht="15.75" x14ac:dyDescent="0.25">
      <c r="A8" s="16" t="s">
        <v>32</v>
      </c>
      <c r="B8" s="9"/>
      <c r="C8" s="10">
        <v>260</v>
      </c>
      <c r="D8" s="11"/>
    </row>
    <row r="9" spans="1:4" x14ac:dyDescent="0.2">
      <c r="A9" s="17" t="s">
        <v>115</v>
      </c>
      <c r="B9" s="9">
        <v>8</v>
      </c>
      <c r="C9" s="10"/>
      <c r="D9" s="11"/>
    </row>
    <row r="10" spans="1:4" x14ac:dyDescent="0.2">
      <c r="A10" s="17" t="s">
        <v>7</v>
      </c>
      <c r="B10" s="9">
        <v>8</v>
      </c>
      <c r="C10" s="10"/>
      <c r="D10" s="11"/>
    </row>
    <row r="11" spans="1:4" x14ac:dyDescent="0.2">
      <c r="A11" s="17" t="s">
        <v>8</v>
      </c>
      <c r="B11" s="9">
        <v>16</v>
      </c>
      <c r="C11" s="10"/>
      <c r="D11" s="11"/>
    </row>
    <row r="12" spans="1:4" x14ac:dyDescent="0.2">
      <c r="A12" s="17" t="s">
        <v>9</v>
      </c>
      <c r="B12" s="9"/>
      <c r="C12" s="10"/>
      <c r="D12" s="11"/>
    </row>
    <row r="13" spans="1:4" ht="15.75" x14ac:dyDescent="0.25">
      <c r="A13" s="16" t="s">
        <v>33</v>
      </c>
      <c r="B13" s="9"/>
      <c r="C13" s="10"/>
      <c r="D13" s="11"/>
    </row>
    <row r="14" spans="1:4" ht="15.75" x14ac:dyDescent="0.25">
      <c r="A14" s="16" t="s">
        <v>10</v>
      </c>
      <c r="B14" s="9"/>
      <c r="C14" s="10"/>
      <c r="D14" s="11"/>
    </row>
    <row r="15" spans="1:4" ht="15.75" x14ac:dyDescent="0.25">
      <c r="A15" s="16" t="s">
        <v>12</v>
      </c>
      <c r="B15" s="9"/>
      <c r="C15" s="10"/>
      <c r="D15" s="11"/>
    </row>
    <row r="16" spans="1:4" ht="15.75" x14ac:dyDescent="0.25">
      <c r="A16" s="16" t="s">
        <v>54</v>
      </c>
      <c r="B16" s="9"/>
      <c r="C16" s="10"/>
      <c r="D16" s="11"/>
    </row>
    <row r="17" spans="1:4" ht="15.75" x14ac:dyDescent="0.25">
      <c r="A17" s="18" t="s">
        <v>41</v>
      </c>
      <c r="B17" s="19"/>
      <c r="C17" s="20"/>
      <c r="D17" s="21"/>
    </row>
    <row r="18" spans="1:4" ht="15.75" x14ac:dyDescent="0.25">
      <c r="A18" s="16" t="s">
        <v>42</v>
      </c>
      <c r="B18" s="9"/>
      <c r="C18" s="10"/>
      <c r="D18" s="11"/>
    </row>
    <row r="19" spans="1:4" x14ac:dyDescent="0.2">
      <c r="A19" s="17" t="s">
        <v>40</v>
      </c>
      <c r="B19" s="9"/>
      <c r="C19" s="10">
        <v>-2</v>
      </c>
      <c r="D19" s="11"/>
    </row>
    <row r="20" spans="1:4" x14ac:dyDescent="0.2">
      <c r="A20" s="17" t="s">
        <v>55</v>
      </c>
      <c r="B20" s="9"/>
      <c r="C20" s="10">
        <v>-36.74</v>
      </c>
      <c r="D20" s="11"/>
    </row>
    <row r="21" spans="1:4" ht="15.75" x14ac:dyDescent="0.25">
      <c r="A21" s="16" t="s">
        <v>43</v>
      </c>
      <c r="B21" s="9"/>
      <c r="C21" s="10"/>
      <c r="D21" s="11"/>
    </row>
    <row r="22" spans="1:4" x14ac:dyDescent="0.2">
      <c r="A22" s="17" t="s">
        <v>44</v>
      </c>
      <c r="B22" s="9">
        <v>-71.31</v>
      </c>
      <c r="C22" s="10"/>
      <c r="D22" s="11"/>
    </row>
    <row r="23" spans="1:4" x14ac:dyDescent="0.2">
      <c r="A23" s="17" t="s">
        <v>44</v>
      </c>
      <c r="B23" s="9"/>
      <c r="C23" s="10">
        <v>-75.650000000000006</v>
      </c>
      <c r="D23" s="11"/>
    </row>
    <row r="24" spans="1:4" ht="15.75" x14ac:dyDescent="0.25">
      <c r="A24" s="16" t="s">
        <v>45</v>
      </c>
      <c r="B24" s="22"/>
      <c r="C24" s="10"/>
      <c r="D24" s="23"/>
    </row>
    <row r="25" spans="1:4" ht="15.75" x14ac:dyDescent="0.25">
      <c r="A25" s="16" t="s">
        <v>19</v>
      </c>
      <c r="B25" s="22"/>
      <c r="C25" s="10"/>
      <c r="D25" s="23"/>
    </row>
    <row r="26" spans="1:4" x14ac:dyDescent="0.2">
      <c r="A26" s="17" t="s">
        <v>104</v>
      </c>
      <c r="B26" s="9"/>
      <c r="C26" s="10">
        <v>-15.18</v>
      </c>
      <c r="D26" s="11"/>
    </row>
    <row r="27" spans="1:4" x14ac:dyDescent="0.2">
      <c r="A27" s="17" t="s">
        <v>66</v>
      </c>
      <c r="B27" s="9">
        <v>-25.38</v>
      </c>
      <c r="C27" s="10"/>
      <c r="D27" s="11"/>
    </row>
    <row r="28" spans="1:4" x14ac:dyDescent="0.2">
      <c r="A28" s="17" t="s">
        <v>66</v>
      </c>
      <c r="B28" s="9">
        <v>-48.47</v>
      </c>
      <c r="C28" s="10"/>
      <c r="D28" s="11"/>
    </row>
    <row r="29" spans="1:4" x14ac:dyDescent="0.2">
      <c r="A29" s="17" t="s">
        <v>66</v>
      </c>
      <c r="B29" s="9">
        <v>-35.770000000000003</v>
      </c>
      <c r="C29" s="10"/>
      <c r="D29" s="11"/>
    </row>
    <row r="30" spans="1:4" x14ac:dyDescent="0.2">
      <c r="A30" s="17" t="s">
        <v>63</v>
      </c>
      <c r="B30" s="9">
        <v>-7.2</v>
      </c>
      <c r="C30" s="10"/>
      <c r="D30" s="11"/>
    </row>
    <row r="31" spans="1:4" x14ac:dyDescent="0.2">
      <c r="A31" s="17" t="s">
        <v>62</v>
      </c>
      <c r="B31" s="9">
        <v>-12.76</v>
      </c>
      <c r="C31" s="10"/>
      <c r="D31" s="11"/>
    </row>
    <row r="32" spans="1:4" x14ac:dyDescent="0.2">
      <c r="A32" s="17" t="s">
        <v>66</v>
      </c>
      <c r="B32" s="9">
        <v>12.79</v>
      </c>
      <c r="C32" s="10"/>
      <c r="D32" s="11"/>
    </row>
    <row r="33" spans="1:6" ht="15.75" x14ac:dyDescent="0.25">
      <c r="A33" s="16" t="s">
        <v>10</v>
      </c>
      <c r="B33" s="9"/>
      <c r="C33" s="10"/>
      <c r="D33" s="11"/>
    </row>
    <row r="34" spans="1:6" x14ac:dyDescent="0.2">
      <c r="A34" s="17" t="s">
        <v>108</v>
      </c>
      <c r="B34" s="9"/>
      <c r="C34" s="10"/>
      <c r="D34" s="11">
        <v>-1500</v>
      </c>
    </row>
    <row r="35" spans="1:6" ht="15.75" x14ac:dyDescent="0.25">
      <c r="A35" s="16" t="s">
        <v>37</v>
      </c>
      <c r="B35" s="9"/>
      <c r="C35" s="10"/>
      <c r="D35" s="11"/>
    </row>
    <row r="36" spans="1:6" ht="15.75" x14ac:dyDescent="0.25">
      <c r="A36" s="6" t="s">
        <v>46</v>
      </c>
      <c r="B36" s="24"/>
      <c r="C36" s="25"/>
      <c r="D36" s="26"/>
    </row>
    <row r="37" spans="1:6" x14ac:dyDescent="0.2">
      <c r="A37" s="27" t="s">
        <v>47</v>
      </c>
      <c r="B37" s="9">
        <f>SUM(B9:B16)</f>
        <v>32</v>
      </c>
      <c r="C37" s="10">
        <f>SUM(C8:C16)</f>
        <v>260</v>
      </c>
      <c r="D37" s="11">
        <f>SUM(D8:D16)</f>
        <v>0</v>
      </c>
      <c r="E37" s="30"/>
      <c r="F37" s="30"/>
    </row>
    <row r="38" spans="1:6" x14ac:dyDescent="0.2">
      <c r="A38" s="27" t="s">
        <v>48</v>
      </c>
      <c r="B38" s="9">
        <f>SUM(B18:B35)</f>
        <v>-188.1</v>
      </c>
      <c r="C38" s="10">
        <f>SUM(C18:C35)</f>
        <v>-129.57000000000002</v>
      </c>
      <c r="D38" s="11">
        <f>SUM(D18:D35)</f>
        <v>-1500</v>
      </c>
      <c r="E38" s="30"/>
      <c r="F38" s="30"/>
    </row>
    <row r="39" spans="1:6" ht="15.75" x14ac:dyDescent="0.25">
      <c r="A39" s="16" t="s">
        <v>49</v>
      </c>
      <c r="B39" s="9">
        <f>SUM(B37:B38)</f>
        <v>-156.1</v>
      </c>
      <c r="C39" s="10">
        <f>SUM(C37:C38)</f>
        <v>130.42999999999998</v>
      </c>
      <c r="D39" s="11">
        <f>SUM(D37:D38)</f>
        <v>-1500</v>
      </c>
      <c r="E39" s="30"/>
    </row>
    <row r="40" spans="1:6" x14ac:dyDescent="0.2">
      <c r="A40" s="27"/>
      <c r="B40" s="22"/>
      <c r="C40" s="10"/>
      <c r="D40" s="23"/>
    </row>
    <row r="41" spans="1:6" x14ac:dyDescent="0.2">
      <c r="A41" s="8"/>
      <c r="B41" s="22"/>
      <c r="C41" s="10"/>
      <c r="D41" s="23"/>
    </row>
    <row r="42" spans="1:6" ht="15.75" x14ac:dyDescent="0.25">
      <c r="A42" s="6" t="s">
        <v>50</v>
      </c>
      <c r="B42" s="7">
        <f>SUM(B39,B5)</f>
        <v>190.92999999999998</v>
      </c>
      <c r="C42" s="25">
        <f>SUM(C39+C5)</f>
        <v>2042.2300000000002</v>
      </c>
      <c r="D42" s="35">
        <f>SUM(D39+D5)</f>
        <v>30956.559999999998</v>
      </c>
    </row>
    <row r="43" spans="1:6" ht="16.5" thickBot="1" x14ac:dyDescent="0.3">
      <c r="A43" s="28" t="s">
        <v>51</v>
      </c>
      <c r="B43" s="103"/>
      <c r="C43" s="104"/>
      <c r="D43" s="105"/>
    </row>
    <row r="48" spans="1:6" ht="31.15" customHeight="1" x14ac:dyDescent="0.2">
      <c r="A48" s="138"/>
      <c r="B48" s="138"/>
      <c r="C48" s="138"/>
      <c r="D48" s="138"/>
    </row>
  </sheetData>
  <mergeCells count="4">
    <mergeCell ref="A2:A4"/>
    <mergeCell ref="B3:D3"/>
    <mergeCell ref="B43:D43"/>
    <mergeCell ref="A48:D48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4E49D-1AA7-4C8A-8DB1-4CC816A527D2}">
  <sheetPr codeName="Sheet7">
    <tabColor theme="9"/>
    <pageSetUpPr fitToPage="1"/>
  </sheetPr>
  <dimension ref="A2:F46"/>
  <sheetViews>
    <sheetView zoomScale="80" zoomScaleNormal="80" workbookViewId="0">
      <selection activeCell="A30" sqref="A30"/>
    </sheetView>
  </sheetViews>
  <sheetFormatPr defaultColWidth="8.85546875" defaultRowHeight="15.75" x14ac:dyDescent="0.25"/>
  <cols>
    <col min="1" max="1" width="40.28515625" style="29" customWidth="1"/>
    <col min="2" max="2" width="16.42578125" style="29" customWidth="1"/>
    <col min="3" max="3" width="17.5703125" style="30" customWidth="1"/>
    <col min="4" max="4" width="18.28515625" style="29" customWidth="1"/>
    <col min="5" max="5" width="10.28515625" style="1" bestFit="1" customWidth="1"/>
    <col min="6" max="16384" width="8.85546875" style="1"/>
  </cols>
  <sheetData>
    <row r="2" spans="1:4" ht="16.5" thickBot="1" x14ac:dyDescent="0.3">
      <c r="A2" s="98" t="s">
        <v>26</v>
      </c>
      <c r="B2" s="1"/>
      <c r="C2" s="2"/>
      <c r="D2" s="1"/>
    </row>
    <row r="3" spans="1:4" x14ac:dyDescent="0.25">
      <c r="A3" s="99"/>
      <c r="B3" s="100" t="s">
        <v>68</v>
      </c>
      <c r="C3" s="101"/>
      <c r="D3" s="102"/>
    </row>
    <row r="4" spans="1:4" x14ac:dyDescent="0.25">
      <c r="A4" s="99"/>
      <c r="B4" s="3" t="s">
        <v>28</v>
      </c>
      <c r="C4" s="4" t="s">
        <v>69</v>
      </c>
      <c r="D4" s="5" t="s">
        <v>29</v>
      </c>
    </row>
    <row r="5" spans="1:4" x14ac:dyDescent="0.25">
      <c r="A5" s="6" t="s">
        <v>30</v>
      </c>
      <c r="B5" s="7">
        <f>'Aug 25'!$B$42</f>
        <v>190.92999999999998</v>
      </c>
      <c r="C5" s="7">
        <f>'Aug 25'!$C$42</f>
        <v>2042.2300000000002</v>
      </c>
      <c r="D5" s="32">
        <f>'Aug 25'!$D$42</f>
        <v>30956.559999999998</v>
      </c>
    </row>
    <row r="6" spans="1:4" x14ac:dyDescent="0.25">
      <c r="A6" s="8"/>
      <c r="B6" s="9"/>
      <c r="C6" s="10"/>
      <c r="D6" s="11"/>
    </row>
    <row r="7" spans="1:4" x14ac:dyDescent="0.25">
      <c r="A7" s="12" t="s">
        <v>31</v>
      </c>
      <c r="B7" s="13"/>
      <c r="C7" s="14"/>
      <c r="D7" s="15"/>
    </row>
    <row r="8" spans="1:4" x14ac:dyDescent="0.25">
      <c r="A8" s="16" t="s">
        <v>32</v>
      </c>
      <c r="B8" s="9"/>
      <c r="C8" s="10">
        <v>496.15</v>
      </c>
      <c r="D8" s="11"/>
    </row>
    <row r="9" spans="1:4" x14ac:dyDescent="0.25">
      <c r="A9" s="17" t="s">
        <v>6</v>
      </c>
      <c r="B9" s="9">
        <v>80</v>
      </c>
      <c r="C9" s="10"/>
      <c r="D9" s="11"/>
    </row>
    <row r="10" spans="1:4" x14ac:dyDescent="0.25">
      <c r="A10" s="17" t="s">
        <v>7</v>
      </c>
      <c r="B10" s="9">
        <v>110</v>
      </c>
      <c r="C10" s="10"/>
      <c r="D10" s="11"/>
    </row>
    <row r="11" spans="1:4" x14ac:dyDescent="0.25">
      <c r="A11" s="17" t="s">
        <v>8</v>
      </c>
      <c r="B11" s="9">
        <v>112</v>
      </c>
      <c r="C11" s="10"/>
      <c r="D11" s="11"/>
    </row>
    <row r="12" spans="1:4" x14ac:dyDescent="0.25">
      <c r="A12" s="17" t="s">
        <v>70</v>
      </c>
      <c r="B12" s="9">
        <v>152</v>
      </c>
      <c r="C12" s="10"/>
      <c r="D12" s="11"/>
    </row>
    <row r="13" spans="1:4" x14ac:dyDescent="0.25">
      <c r="A13" s="16" t="s">
        <v>33</v>
      </c>
      <c r="B13" s="9"/>
      <c r="C13" s="10"/>
      <c r="D13" s="11"/>
    </row>
    <row r="14" spans="1:4" x14ac:dyDescent="0.25">
      <c r="A14" s="17" t="s">
        <v>65</v>
      </c>
      <c r="B14" s="9"/>
      <c r="C14" s="10"/>
      <c r="D14" s="11">
        <v>15</v>
      </c>
    </row>
    <row r="15" spans="1:4" x14ac:dyDescent="0.25">
      <c r="A15" s="16" t="s">
        <v>10</v>
      </c>
      <c r="B15" s="9"/>
      <c r="C15" s="10"/>
      <c r="D15" s="11"/>
    </row>
    <row r="16" spans="1:4" x14ac:dyDescent="0.25">
      <c r="A16" s="17" t="s">
        <v>34</v>
      </c>
      <c r="B16" s="9">
        <v>90</v>
      </c>
      <c r="C16" s="10"/>
      <c r="D16" s="11"/>
    </row>
    <row r="17" spans="1:4" x14ac:dyDescent="0.25">
      <c r="A17" s="17" t="s">
        <v>35</v>
      </c>
      <c r="B17" s="9"/>
      <c r="C17" s="10"/>
      <c r="D17" s="11">
        <v>228</v>
      </c>
    </row>
    <row r="18" spans="1:4" x14ac:dyDescent="0.25">
      <c r="A18" s="17" t="s">
        <v>36</v>
      </c>
      <c r="B18" s="9"/>
      <c r="C18" s="10"/>
      <c r="D18" s="11">
        <v>132</v>
      </c>
    </row>
    <row r="19" spans="1:4" x14ac:dyDescent="0.25">
      <c r="A19" s="17" t="s">
        <v>71</v>
      </c>
      <c r="B19" s="48"/>
      <c r="C19" s="10"/>
      <c r="D19" s="11">
        <v>15</v>
      </c>
    </row>
    <row r="20" spans="1:4" x14ac:dyDescent="0.25">
      <c r="A20" s="16" t="s">
        <v>12</v>
      </c>
      <c r="B20" s="33"/>
      <c r="C20" s="10"/>
      <c r="D20" s="11"/>
    </row>
    <row r="21" spans="1:4" x14ac:dyDescent="0.25">
      <c r="A21" s="16" t="s">
        <v>54</v>
      </c>
      <c r="B21" s="9"/>
      <c r="C21" s="1"/>
      <c r="D21" s="37"/>
    </row>
    <row r="22" spans="1:4" x14ac:dyDescent="0.25">
      <c r="A22" s="17" t="s">
        <v>13</v>
      </c>
      <c r="B22" s="9"/>
      <c r="C22" s="10"/>
      <c r="D22" s="11">
        <v>38.979999999999997</v>
      </c>
    </row>
    <row r="23" spans="1:4" x14ac:dyDescent="0.25">
      <c r="A23" s="16" t="s">
        <v>37</v>
      </c>
      <c r="B23" s="9"/>
      <c r="C23" s="10"/>
      <c r="D23" s="11"/>
    </row>
    <row r="24" spans="1:4" x14ac:dyDescent="0.25">
      <c r="A24" s="18" t="s">
        <v>41</v>
      </c>
      <c r="B24" s="19"/>
      <c r="C24" s="20"/>
      <c r="D24" s="21"/>
    </row>
    <row r="25" spans="1:4" x14ac:dyDescent="0.25">
      <c r="A25" s="16" t="s">
        <v>42</v>
      </c>
      <c r="B25" s="9"/>
      <c r="C25" s="10"/>
      <c r="D25" s="11"/>
    </row>
    <row r="26" spans="1:4" x14ac:dyDescent="0.25">
      <c r="A26" s="17" t="s">
        <v>40</v>
      </c>
      <c r="B26" s="9"/>
      <c r="C26" s="10">
        <v>-323.77</v>
      </c>
      <c r="D26" s="11"/>
    </row>
    <row r="27" spans="1:4" x14ac:dyDescent="0.25">
      <c r="A27" s="17" t="s">
        <v>72</v>
      </c>
      <c r="B27" s="9"/>
      <c r="C27" s="10">
        <v>-75.5</v>
      </c>
      <c r="D27" s="11"/>
    </row>
    <row r="28" spans="1:4" x14ac:dyDescent="0.25">
      <c r="A28" s="16" t="s">
        <v>43</v>
      </c>
      <c r="B28" s="9"/>
      <c r="C28" s="10"/>
      <c r="D28" s="11"/>
    </row>
    <row r="29" spans="1:4" x14ac:dyDescent="0.25">
      <c r="A29" s="16" t="s">
        <v>45</v>
      </c>
      <c r="B29" s="22"/>
      <c r="C29" s="10"/>
      <c r="D29" s="23"/>
    </row>
    <row r="30" spans="1:4" x14ac:dyDescent="0.25">
      <c r="A30" s="27" t="s">
        <v>73</v>
      </c>
      <c r="B30" s="22"/>
      <c r="C30" s="10">
        <v>-80</v>
      </c>
      <c r="D30" s="23"/>
    </row>
    <row r="31" spans="1:4" x14ac:dyDescent="0.25">
      <c r="A31" s="16" t="s">
        <v>19</v>
      </c>
      <c r="B31" s="22"/>
      <c r="C31" s="10"/>
      <c r="D31" s="23"/>
    </row>
    <row r="32" spans="1:4" x14ac:dyDescent="0.25">
      <c r="A32" s="17" t="s">
        <v>57</v>
      </c>
      <c r="B32" s="9">
        <v>-183.2</v>
      </c>
      <c r="C32" s="10"/>
      <c r="D32" s="23"/>
    </row>
    <row r="33" spans="1:6" x14ac:dyDescent="0.25">
      <c r="A33" s="17" t="s">
        <v>74</v>
      </c>
      <c r="B33" s="9">
        <v>-8.16</v>
      </c>
      <c r="C33" s="10"/>
      <c r="D33" s="23"/>
      <c r="F33" s="1">
        <f>+F17</f>
        <v>0</v>
      </c>
    </row>
    <row r="34" spans="1:6" x14ac:dyDescent="0.25">
      <c r="A34" s="17" t="s">
        <v>62</v>
      </c>
      <c r="B34" s="9">
        <v>-18.53</v>
      </c>
      <c r="C34" s="10"/>
      <c r="D34" s="23"/>
    </row>
    <row r="35" spans="1:6" x14ac:dyDescent="0.25">
      <c r="A35" s="17" t="s">
        <v>75</v>
      </c>
      <c r="B35" s="9">
        <v>-8.8000000000000007</v>
      </c>
      <c r="C35" s="10"/>
      <c r="D35" s="23"/>
    </row>
    <row r="36" spans="1:6" x14ac:dyDescent="0.25">
      <c r="A36" s="17" t="s">
        <v>75</v>
      </c>
      <c r="B36" s="9">
        <v>-8</v>
      </c>
      <c r="C36" s="10"/>
      <c r="D36" s="23"/>
    </row>
    <row r="37" spans="1:6" x14ac:dyDescent="0.25">
      <c r="A37" s="17" t="s">
        <v>76</v>
      </c>
      <c r="B37" s="9">
        <v>-1.6</v>
      </c>
      <c r="C37" s="10"/>
      <c r="D37" s="23"/>
    </row>
    <row r="38" spans="1:6" x14ac:dyDescent="0.25">
      <c r="A38" s="16" t="s">
        <v>37</v>
      </c>
      <c r="B38" s="9"/>
      <c r="C38" s="10"/>
      <c r="D38" s="23"/>
    </row>
    <row r="39" spans="1:6" x14ac:dyDescent="0.25">
      <c r="A39" s="6" t="s">
        <v>46</v>
      </c>
      <c r="B39" s="24"/>
      <c r="C39" s="25"/>
      <c r="D39" s="26"/>
    </row>
    <row r="40" spans="1:6" x14ac:dyDescent="0.25">
      <c r="A40" s="27" t="s">
        <v>47</v>
      </c>
      <c r="B40" s="9">
        <f>SUM(B8:B23)</f>
        <v>544</v>
      </c>
      <c r="C40" s="10">
        <f>SUM(C8:C23)</f>
        <v>496.15</v>
      </c>
      <c r="D40" s="11">
        <f>SUM(D8:D23)</f>
        <v>428.98</v>
      </c>
    </row>
    <row r="41" spans="1:6" x14ac:dyDescent="0.25">
      <c r="A41" s="27" t="s">
        <v>48</v>
      </c>
      <c r="B41" s="9">
        <f>SUM(B25:B38)</f>
        <v>-228.29</v>
      </c>
      <c r="C41" s="10">
        <f>SUM(C25:C38)</f>
        <v>-479.27</v>
      </c>
      <c r="D41" s="11">
        <f>SUM(D25:D38)</f>
        <v>0</v>
      </c>
    </row>
    <row r="42" spans="1:6" x14ac:dyDescent="0.25">
      <c r="A42" s="16" t="s">
        <v>49</v>
      </c>
      <c r="B42" s="9">
        <f>SUM(B40:B41)</f>
        <v>315.71000000000004</v>
      </c>
      <c r="C42" s="10">
        <f>SUM(C40:C41)</f>
        <v>16.879999999999995</v>
      </c>
      <c r="D42" s="11">
        <f>SUM(D40:D41)</f>
        <v>428.98</v>
      </c>
      <c r="E42" s="2"/>
    </row>
    <row r="43" spans="1:6" x14ac:dyDescent="0.25">
      <c r="A43" s="27"/>
      <c r="B43" s="22"/>
      <c r="C43" s="10"/>
      <c r="D43" s="23"/>
    </row>
    <row r="44" spans="1:6" x14ac:dyDescent="0.25">
      <c r="A44" s="8"/>
      <c r="B44" s="22"/>
      <c r="C44" s="10"/>
      <c r="D44" s="23"/>
    </row>
    <row r="45" spans="1:6" x14ac:dyDescent="0.25">
      <c r="A45" s="6" t="s">
        <v>50</v>
      </c>
      <c r="B45" s="7">
        <f>SUM(B42+B5)</f>
        <v>506.64</v>
      </c>
      <c r="C45" s="25">
        <f>SUM(C42+C5)</f>
        <v>2059.11</v>
      </c>
      <c r="D45" s="35">
        <f>SUM(D42+D5)</f>
        <v>31385.539999999997</v>
      </c>
    </row>
    <row r="46" spans="1:6" ht="16.5" thickBot="1" x14ac:dyDescent="0.3">
      <c r="A46" s="28" t="s">
        <v>51</v>
      </c>
      <c r="B46" s="103"/>
      <c r="C46" s="104"/>
      <c r="D46" s="105"/>
    </row>
  </sheetData>
  <mergeCells count="3">
    <mergeCell ref="A2:A4"/>
    <mergeCell ref="B3:D3"/>
    <mergeCell ref="B46:D46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6393B-F155-487D-ABB4-895CDE4599B5}">
  <sheetPr>
    <tabColor rgb="FF92D050"/>
  </sheetPr>
  <dimension ref="A1:F41"/>
  <sheetViews>
    <sheetView topLeftCell="A3" zoomScale="80" zoomScaleNormal="80" workbookViewId="0">
      <selection activeCell="H36" sqref="H36"/>
    </sheetView>
  </sheetViews>
  <sheetFormatPr defaultRowHeight="15" x14ac:dyDescent="0.25"/>
  <cols>
    <col min="1" max="1" width="36" bestFit="1" customWidth="1"/>
    <col min="2" max="2" width="15.42578125" bestFit="1" customWidth="1"/>
    <col min="3" max="3" width="19.7109375" bestFit="1" customWidth="1"/>
    <col min="4" max="4" width="16.7109375" bestFit="1" customWidth="1"/>
    <col min="5" max="5" width="12.42578125" bestFit="1" customWidth="1"/>
    <col min="6" max="6" width="11" bestFit="1" customWidth="1"/>
  </cols>
  <sheetData>
    <row r="1" spans="1:5" ht="15.75" x14ac:dyDescent="0.25">
      <c r="A1" s="29"/>
      <c r="B1" s="29"/>
      <c r="C1" s="30"/>
      <c r="D1" s="29"/>
      <c r="E1" s="29"/>
    </row>
    <row r="2" spans="1:5" ht="15.75" x14ac:dyDescent="0.25">
      <c r="A2" s="98" t="s">
        <v>26</v>
      </c>
      <c r="B2" s="29"/>
      <c r="C2" s="30"/>
      <c r="D2" s="29"/>
      <c r="E2" s="29"/>
    </row>
    <row r="3" spans="1:5" ht="15.75" x14ac:dyDescent="0.25">
      <c r="A3" s="99"/>
      <c r="B3" s="100" t="s">
        <v>64</v>
      </c>
      <c r="C3" s="101"/>
      <c r="D3" s="102"/>
      <c r="E3" s="29"/>
    </row>
    <row r="4" spans="1:5" ht="15.75" x14ac:dyDescent="0.25">
      <c r="A4" s="99"/>
      <c r="B4" s="90" t="s">
        <v>28</v>
      </c>
      <c r="C4" s="91" t="s">
        <v>69</v>
      </c>
      <c r="D4" s="92" t="s">
        <v>88</v>
      </c>
      <c r="E4" s="29"/>
    </row>
    <row r="5" spans="1:5" ht="15.75" x14ac:dyDescent="0.25">
      <c r="A5" s="6" t="s">
        <v>30</v>
      </c>
      <c r="B5" s="7">
        <f>'Aug 25'!B42</f>
        <v>190.92999999999998</v>
      </c>
      <c r="C5" s="7">
        <f>'Aug 25'!C42</f>
        <v>2042.2300000000002</v>
      </c>
      <c r="D5" s="32">
        <f>'Aug 25'!D42</f>
        <v>30956.559999999998</v>
      </c>
      <c r="E5" s="29"/>
    </row>
    <row r="6" spans="1:5" ht="15.75" x14ac:dyDescent="0.25">
      <c r="A6" s="8"/>
      <c r="B6" s="9"/>
      <c r="C6" s="10"/>
      <c r="D6" s="11"/>
      <c r="E6" s="29"/>
    </row>
    <row r="7" spans="1:5" ht="15.75" x14ac:dyDescent="0.25">
      <c r="A7" s="12" t="s">
        <v>31</v>
      </c>
      <c r="B7" s="13"/>
      <c r="C7" s="14"/>
      <c r="D7" s="15"/>
      <c r="E7" s="29"/>
    </row>
    <row r="8" spans="1:5" ht="15.75" x14ac:dyDescent="0.25">
      <c r="A8" s="16" t="s">
        <v>32</v>
      </c>
      <c r="B8" s="9"/>
      <c r="C8" s="10">
        <v>544</v>
      </c>
      <c r="D8" s="11"/>
      <c r="E8" s="29"/>
    </row>
    <row r="9" spans="1:5" ht="15.75" x14ac:dyDescent="0.25">
      <c r="A9" s="17" t="s">
        <v>115</v>
      </c>
      <c r="B9" s="9">
        <v>66</v>
      </c>
      <c r="C9" s="10"/>
      <c r="D9" s="11"/>
      <c r="E9" s="29"/>
    </row>
    <row r="10" spans="1:5" ht="15.75" x14ac:dyDescent="0.25">
      <c r="A10" s="17" t="s">
        <v>7</v>
      </c>
      <c r="B10" s="9">
        <v>97</v>
      </c>
      <c r="C10" s="10"/>
      <c r="D10" s="11"/>
      <c r="E10" s="29"/>
    </row>
    <row r="11" spans="1:5" ht="15.75" x14ac:dyDescent="0.25">
      <c r="A11" s="17" t="s">
        <v>8</v>
      </c>
      <c r="B11" s="9">
        <v>93</v>
      </c>
      <c r="C11" s="10"/>
      <c r="D11" s="11"/>
      <c r="E11" s="29"/>
    </row>
    <row r="12" spans="1:5" ht="15.75" x14ac:dyDescent="0.25">
      <c r="A12" s="17" t="s">
        <v>9</v>
      </c>
      <c r="B12" s="9">
        <v>73</v>
      </c>
      <c r="C12" s="10"/>
      <c r="D12" s="11"/>
      <c r="E12" s="29"/>
    </row>
    <row r="13" spans="1:5" ht="15.75" x14ac:dyDescent="0.25">
      <c r="A13" s="16" t="s">
        <v>33</v>
      </c>
      <c r="B13" s="9"/>
      <c r="C13" s="10"/>
      <c r="D13" s="11"/>
      <c r="E13" s="29"/>
    </row>
    <row r="14" spans="1:5" ht="15.75" x14ac:dyDescent="0.25">
      <c r="A14" s="16" t="s">
        <v>10</v>
      </c>
      <c r="B14" s="9"/>
      <c r="C14" s="10"/>
      <c r="D14" s="11"/>
      <c r="E14" s="29"/>
    </row>
    <row r="15" spans="1:5" ht="15.75" x14ac:dyDescent="0.25">
      <c r="A15" s="16" t="s">
        <v>12</v>
      </c>
      <c r="B15" s="9"/>
      <c r="C15" s="10"/>
      <c r="D15" s="11"/>
      <c r="E15" s="29"/>
    </row>
    <row r="16" spans="1:5" ht="15.75" x14ac:dyDescent="0.25">
      <c r="A16" s="16" t="s">
        <v>54</v>
      </c>
      <c r="B16" s="9"/>
      <c r="C16" s="10"/>
      <c r="D16" s="11"/>
      <c r="E16" s="29"/>
    </row>
    <row r="17" spans="1:6" ht="15.75" x14ac:dyDescent="0.25">
      <c r="A17" s="16" t="s">
        <v>37</v>
      </c>
      <c r="B17" s="9"/>
      <c r="C17" s="10"/>
      <c r="D17" s="11"/>
      <c r="E17" s="29"/>
    </row>
    <row r="18" spans="1:6" ht="15.75" x14ac:dyDescent="0.25">
      <c r="A18" s="18" t="s">
        <v>41</v>
      </c>
      <c r="B18" s="19"/>
      <c r="C18" s="20"/>
      <c r="D18" s="21"/>
      <c r="E18" s="29"/>
    </row>
    <row r="19" spans="1:6" ht="15.75" x14ac:dyDescent="0.25">
      <c r="A19" s="16" t="s">
        <v>42</v>
      </c>
      <c r="B19" s="9"/>
      <c r="C19" s="10"/>
      <c r="D19" s="11"/>
      <c r="E19" s="29"/>
    </row>
    <row r="20" spans="1:6" ht="15.75" x14ac:dyDescent="0.25">
      <c r="A20" s="17" t="s">
        <v>40</v>
      </c>
      <c r="B20" s="9"/>
      <c r="C20" s="10">
        <v>-2</v>
      </c>
      <c r="D20" s="11"/>
      <c r="E20" s="29"/>
    </row>
    <row r="21" spans="1:6" ht="15.75" x14ac:dyDescent="0.25">
      <c r="A21" s="16" t="s">
        <v>43</v>
      </c>
      <c r="B21" s="9"/>
      <c r="C21" s="10"/>
      <c r="D21" s="11"/>
      <c r="E21" s="29"/>
    </row>
    <row r="22" spans="1:6" ht="15.75" x14ac:dyDescent="0.25">
      <c r="A22" s="16" t="s">
        <v>45</v>
      </c>
      <c r="B22" s="22"/>
      <c r="C22" s="10"/>
      <c r="D22" s="23"/>
      <c r="E22" s="29"/>
    </row>
    <row r="23" spans="1:6" ht="15.75" x14ac:dyDescent="0.25">
      <c r="A23" s="16" t="s">
        <v>19</v>
      </c>
      <c r="B23" s="22"/>
      <c r="C23" s="10"/>
      <c r="D23" s="23"/>
      <c r="E23" s="29"/>
    </row>
    <row r="24" spans="1:6" ht="15.75" x14ac:dyDescent="0.25">
      <c r="A24" s="17" t="s">
        <v>110</v>
      </c>
      <c r="B24" s="9">
        <v>-12.8</v>
      </c>
      <c r="C24" s="10"/>
      <c r="D24" s="11"/>
      <c r="E24" s="29"/>
    </row>
    <row r="25" spans="1:6" ht="15.75" x14ac:dyDescent="0.25">
      <c r="A25" s="17" t="s">
        <v>62</v>
      </c>
      <c r="B25" s="9">
        <v>-3.77</v>
      </c>
      <c r="C25" s="10"/>
      <c r="D25" s="11"/>
      <c r="E25" s="29"/>
    </row>
    <row r="26" spans="1:6" ht="15.75" x14ac:dyDescent="0.25">
      <c r="A26" s="17" t="s">
        <v>63</v>
      </c>
      <c r="B26" s="9">
        <v>-15.57</v>
      </c>
      <c r="C26" s="10"/>
      <c r="D26" s="11"/>
      <c r="E26" s="29"/>
    </row>
    <row r="27" spans="1:6" ht="15.75" x14ac:dyDescent="0.25">
      <c r="A27" s="17" t="s">
        <v>91</v>
      </c>
      <c r="B27" s="9">
        <v>-7.02</v>
      </c>
      <c r="C27" s="10"/>
      <c r="D27" s="11"/>
      <c r="E27" s="29"/>
    </row>
    <row r="28" spans="1:6" ht="15.75" x14ac:dyDescent="0.25">
      <c r="A28" s="16" t="s">
        <v>37</v>
      </c>
      <c r="B28" s="9"/>
      <c r="C28" s="10"/>
      <c r="D28" s="11"/>
      <c r="E28" s="29"/>
    </row>
    <row r="29" spans="1:6" ht="15.75" x14ac:dyDescent="0.25">
      <c r="A29" s="6" t="s">
        <v>46</v>
      </c>
      <c r="B29" s="24"/>
      <c r="C29" s="25"/>
      <c r="D29" s="26"/>
      <c r="E29" s="29"/>
    </row>
    <row r="30" spans="1:6" ht="15.75" x14ac:dyDescent="0.25">
      <c r="A30" s="27" t="s">
        <v>47</v>
      </c>
      <c r="B30" s="9">
        <f>SUM(B9:B16)</f>
        <v>329</v>
      </c>
      <c r="C30" s="10">
        <f>SUM(C8:C17)</f>
        <v>544</v>
      </c>
      <c r="D30" s="11">
        <f>SUM(D8:D17)</f>
        <v>0</v>
      </c>
      <c r="E30" s="30"/>
      <c r="F30" s="78"/>
    </row>
    <row r="31" spans="1:6" ht="15.75" x14ac:dyDescent="0.25">
      <c r="A31" s="27" t="s">
        <v>48</v>
      </c>
      <c r="B31" s="9">
        <f>SUM(B19:B28)</f>
        <v>-39.159999999999997</v>
      </c>
      <c r="C31" s="10">
        <f>SUM(C19:C23)</f>
        <v>-2</v>
      </c>
      <c r="D31" s="11">
        <f>SUM(D19:D28)</f>
        <v>0</v>
      </c>
      <c r="E31" s="30"/>
      <c r="F31" s="78"/>
    </row>
    <row r="32" spans="1:6" ht="15.75" x14ac:dyDescent="0.25">
      <c r="A32" s="16" t="s">
        <v>49</v>
      </c>
      <c r="B32" s="9">
        <f>SUM(B30:B31)</f>
        <v>289.84000000000003</v>
      </c>
      <c r="C32" s="10">
        <f>SUM(C30:C31)</f>
        <v>542</v>
      </c>
      <c r="D32" s="11">
        <f>SUM(D30:D31)</f>
        <v>0</v>
      </c>
      <c r="E32" s="30"/>
    </row>
    <row r="33" spans="1:5" ht="15.75" x14ac:dyDescent="0.25">
      <c r="A33" s="27"/>
      <c r="B33" s="22"/>
      <c r="C33" s="10"/>
      <c r="D33" s="23"/>
      <c r="E33" s="29"/>
    </row>
    <row r="34" spans="1:5" ht="15.75" x14ac:dyDescent="0.25">
      <c r="A34" s="8"/>
      <c r="B34" s="22"/>
      <c r="C34" s="10"/>
      <c r="D34" s="23"/>
      <c r="E34" s="29"/>
    </row>
    <row r="35" spans="1:5" ht="15.75" x14ac:dyDescent="0.25">
      <c r="A35" s="6" t="s">
        <v>50</v>
      </c>
      <c r="B35" s="7">
        <f>SUM(B32,B5)</f>
        <v>480.77</v>
      </c>
      <c r="C35" s="25">
        <f>SUM(C32+C5)</f>
        <v>2584.2300000000005</v>
      </c>
      <c r="D35" s="35">
        <f>SUM(D32+D5)</f>
        <v>30956.559999999998</v>
      </c>
      <c r="E35" s="29"/>
    </row>
    <row r="36" spans="1:5" ht="15.75" x14ac:dyDescent="0.25">
      <c r="A36" s="28" t="s">
        <v>51</v>
      </c>
      <c r="B36" s="103"/>
      <c r="C36" s="104"/>
      <c r="D36" s="105"/>
      <c r="E36" s="29"/>
    </row>
    <row r="37" spans="1:5" ht="15.75" x14ac:dyDescent="0.25">
      <c r="A37" s="29"/>
      <c r="B37" s="29"/>
      <c r="C37" s="30"/>
      <c r="D37" s="29"/>
      <c r="E37" s="29"/>
    </row>
    <row r="38" spans="1:5" ht="15.75" x14ac:dyDescent="0.25">
      <c r="A38" s="29"/>
      <c r="B38" s="29"/>
      <c r="C38" s="30"/>
      <c r="D38" s="29"/>
      <c r="E38" s="29"/>
    </row>
    <row r="39" spans="1:5" ht="15.75" x14ac:dyDescent="0.25">
      <c r="A39" s="29"/>
      <c r="B39" s="29"/>
      <c r="C39" s="30"/>
      <c r="D39" s="29"/>
      <c r="E39" s="29"/>
    </row>
    <row r="40" spans="1:5" ht="15.75" x14ac:dyDescent="0.25">
      <c r="A40" s="29"/>
      <c r="B40" s="29"/>
      <c r="C40" s="30"/>
      <c r="D40" s="29"/>
      <c r="E40" s="29"/>
    </row>
    <row r="41" spans="1:5" ht="15.75" x14ac:dyDescent="0.25">
      <c r="A41" s="138" t="s">
        <v>87</v>
      </c>
      <c r="B41" s="138"/>
      <c r="C41" s="138"/>
      <c r="D41" s="138"/>
      <c r="E41" s="29"/>
    </row>
  </sheetData>
  <mergeCells count="4">
    <mergeCell ref="A2:A4"/>
    <mergeCell ref="B3:D3"/>
    <mergeCell ref="B36:D36"/>
    <mergeCell ref="A41:D4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AE1A0-0AB1-4E75-B18D-C3528FC18FDC}">
  <sheetPr codeName="Sheet8">
    <tabColor theme="9"/>
    <pageSetUpPr fitToPage="1"/>
  </sheetPr>
  <dimension ref="A2:F40"/>
  <sheetViews>
    <sheetView topLeftCell="A6" zoomScale="80" zoomScaleNormal="80" workbookViewId="0">
      <selection activeCell="F36" sqref="F36"/>
    </sheetView>
  </sheetViews>
  <sheetFormatPr defaultColWidth="8.85546875" defaultRowHeight="15" x14ac:dyDescent="0.2"/>
  <cols>
    <col min="1" max="1" width="42.42578125" style="29" customWidth="1"/>
    <col min="2" max="2" width="17.28515625" style="29" customWidth="1"/>
    <col min="3" max="3" width="19.85546875" style="30" customWidth="1"/>
    <col min="4" max="4" width="16.85546875" style="29" customWidth="1"/>
    <col min="5" max="5" width="16.28515625" style="29" customWidth="1"/>
    <col min="6" max="6" width="12.42578125" style="29" bestFit="1" customWidth="1"/>
    <col min="7" max="16384" width="8.85546875" style="29"/>
  </cols>
  <sheetData>
    <row r="2" spans="1:4" ht="15.75" thickBot="1" x14ac:dyDescent="0.25">
      <c r="A2" s="98" t="s">
        <v>26</v>
      </c>
    </row>
    <row r="3" spans="1:4" x14ac:dyDescent="0.2">
      <c r="A3" s="99"/>
      <c r="B3" s="100" t="s">
        <v>77</v>
      </c>
      <c r="C3" s="101"/>
      <c r="D3" s="102"/>
    </row>
    <row r="4" spans="1:4" x14ac:dyDescent="0.2">
      <c r="A4" s="99"/>
      <c r="B4" s="90" t="s">
        <v>28</v>
      </c>
      <c r="C4" s="91" t="s">
        <v>69</v>
      </c>
      <c r="D4" s="92" t="s">
        <v>88</v>
      </c>
    </row>
    <row r="5" spans="1:4" ht="15.75" x14ac:dyDescent="0.25">
      <c r="A5" s="6" t="s">
        <v>30</v>
      </c>
      <c r="B5" s="7">
        <f>'Sept 25'!B35</f>
        <v>480.77</v>
      </c>
      <c r="C5" s="7">
        <f>'Sept 25'!C35</f>
        <v>2584.2300000000005</v>
      </c>
      <c r="D5" s="7">
        <f>'Sept 25'!D35</f>
        <v>30956.559999999998</v>
      </c>
    </row>
    <row r="6" spans="1:4" x14ac:dyDescent="0.2">
      <c r="A6" s="8"/>
      <c r="B6" s="9"/>
      <c r="C6" s="10"/>
      <c r="D6" s="11"/>
    </row>
    <row r="7" spans="1:4" ht="15.75" x14ac:dyDescent="0.25">
      <c r="A7" s="12" t="s">
        <v>31</v>
      </c>
      <c r="B7" s="13"/>
      <c r="C7" s="14"/>
      <c r="D7" s="15"/>
    </row>
    <row r="8" spans="1:4" ht="15.75" x14ac:dyDescent="0.25">
      <c r="A8" s="16" t="s">
        <v>32</v>
      </c>
      <c r="B8" s="9"/>
      <c r="C8" s="10">
        <v>532</v>
      </c>
      <c r="D8" s="11"/>
    </row>
    <row r="9" spans="1:4" x14ac:dyDescent="0.2">
      <c r="A9" s="17" t="s">
        <v>115</v>
      </c>
      <c r="B9" s="9">
        <v>65</v>
      </c>
      <c r="C9" s="10"/>
      <c r="D9" s="11"/>
    </row>
    <row r="10" spans="1:4" x14ac:dyDescent="0.2">
      <c r="A10" s="17" t="s">
        <v>7</v>
      </c>
      <c r="B10" s="9">
        <v>120</v>
      </c>
      <c r="C10" s="10"/>
      <c r="D10" s="11"/>
    </row>
    <row r="11" spans="1:4" x14ac:dyDescent="0.2">
      <c r="A11" s="17" t="s">
        <v>8</v>
      </c>
      <c r="B11" s="9">
        <v>132</v>
      </c>
      <c r="C11" s="10"/>
      <c r="D11" s="11"/>
    </row>
    <row r="12" spans="1:4" x14ac:dyDescent="0.2">
      <c r="A12" s="17" t="s">
        <v>9</v>
      </c>
      <c r="B12" s="9">
        <v>70</v>
      </c>
      <c r="C12" s="10"/>
      <c r="D12" s="11"/>
    </row>
    <row r="13" spans="1:4" ht="15.75" x14ac:dyDescent="0.25">
      <c r="A13" s="16" t="s">
        <v>33</v>
      </c>
      <c r="B13" s="9"/>
      <c r="C13" s="10"/>
      <c r="D13" s="11"/>
    </row>
    <row r="14" spans="1:4" x14ac:dyDescent="0.2">
      <c r="A14" s="17" t="s">
        <v>109</v>
      </c>
      <c r="B14" s="9">
        <v>365</v>
      </c>
      <c r="C14" s="10"/>
      <c r="D14" s="11"/>
    </row>
    <row r="15" spans="1:4" ht="15.75" x14ac:dyDescent="0.25">
      <c r="A15" s="16" t="s">
        <v>10</v>
      </c>
      <c r="B15" s="9"/>
      <c r="C15" s="10"/>
      <c r="D15" s="11"/>
    </row>
    <row r="16" spans="1:4" x14ac:dyDescent="0.2">
      <c r="A16" s="17" t="s">
        <v>112</v>
      </c>
      <c r="B16" s="9">
        <v>90</v>
      </c>
      <c r="C16" s="10"/>
      <c r="D16" s="11"/>
    </row>
    <row r="17" spans="1:5" x14ac:dyDescent="0.2">
      <c r="A17" s="17" t="s">
        <v>78</v>
      </c>
      <c r="B17" s="9"/>
      <c r="C17" s="10"/>
      <c r="D17" s="11">
        <v>457.5</v>
      </c>
    </row>
    <row r="18" spans="1:5" ht="15.75" x14ac:dyDescent="0.25">
      <c r="A18" s="16" t="s">
        <v>106</v>
      </c>
      <c r="B18" s="9"/>
      <c r="C18" s="10"/>
      <c r="D18" s="11"/>
    </row>
    <row r="19" spans="1:5" x14ac:dyDescent="0.2">
      <c r="A19" s="17" t="s">
        <v>107</v>
      </c>
      <c r="B19" s="9"/>
      <c r="C19" s="10"/>
      <c r="D19" s="11">
        <v>5447.52</v>
      </c>
    </row>
    <row r="20" spans="1:5" ht="15.75" x14ac:dyDescent="0.25">
      <c r="A20" s="16" t="s">
        <v>12</v>
      </c>
      <c r="B20" s="9"/>
      <c r="C20" s="10"/>
      <c r="D20" s="11"/>
    </row>
    <row r="21" spans="1:5" ht="15.75" x14ac:dyDescent="0.25">
      <c r="A21" s="16" t="s">
        <v>54</v>
      </c>
      <c r="B21" s="9"/>
      <c r="C21" s="10"/>
      <c r="D21" s="11"/>
    </row>
    <row r="22" spans="1:5" ht="15.75" x14ac:dyDescent="0.25">
      <c r="A22" s="16" t="s">
        <v>37</v>
      </c>
      <c r="B22" s="9"/>
      <c r="C22" s="10">
        <v>715</v>
      </c>
      <c r="D22" s="11"/>
    </row>
    <row r="23" spans="1:5" ht="15.75" x14ac:dyDescent="0.25">
      <c r="A23" s="18" t="s">
        <v>41</v>
      </c>
      <c r="B23" s="19"/>
      <c r="C23" s="20"/>
      <c r="D23" s="21"/>
    </row>
    <row r="24" spans="1:5" ht="15.75" x14ac:dyDescent="0.25">
      <c r="A24" s="16" t="s">
        <v>42</v>
      </c>
      <c r="B24" s="9"/>
      <c r="C24" s="10"/>
      <c r="D24" s="11"/>
    </row>
    <row r="25" spans="1:5" x14ac:dyDescent="0.2">
      <c r="A25" s="17" t="s">
        <v>40</v>
      </c>
      <c r="B25" s="9"/>
      <c r="C25" s="10">
        <v>-2</v>
      </c>
      <c r="D25" s="11"/>
    </row>
    <row r="26" spans="1:5" ht="15.75" x14ac:dyDescent="0.25">
      <c r="A26" s="16" t="s">
        <v>43</v>
      </c>
      <c r="B26" s="9"/>
      <c r="C26" s="10"/>
      <c r="D26" s="11"/>
    </row>
    <row r="27" spans="1:5" x14ac:dyDescent="0.2">
      <c r="A27" s="17" t="s">
        <v>89</v>
      </c>
      <c r="B27" s="9"/>
      <c r="C27" s="10"/>
      <c r="D27" s="11">
        <v>-18338.400000000001</v>
      </c>
      <c r="E27" s="29" t="s">
        <v>113</v>
      </c>
    </row>
    <row r="28" spans="1:5" x14ac:dyDescent="0.2">
      <c r="A28" s="17" t="s">
        <v>111</v>
      </c>
      <c r="B28" s="10">
        <v>-50.05</v>
      </c>
      <c r="C28" s="10"/>
      <c r="D28" s="23"/>
    </row>
    <row r="29" spans="1:5" ht="15.75" x14ac:dyDescent="0.25">
      <c r="A29" s="16" t="s">
        <v>45</v>
      </c>
      <c r="B29" s="22"/>
      <c r="C29" s="10"/>
      <c r="D29" s="23"/>
    </row>
    <row r="30" spans="1:5" x14ac:dyDescent="0.2">
      <c r="A30" s="17" t="s">
        <v>109</v>
      </c>
      <c r="B30" s="22"/>
      <c r="C30" s="10"/>
      <c r="D30" s="11">
        <v>-407</v>
      </c>
    </row>
    <row r="31" spans="1:5" x14ac:dyDescent="0.2">
      <c r="A31" s="17" t="s">
        <v>90</v>
      </c>
      <c r="B31" s="10">
        <v>-43.6</v>
      </c>
      <c r="C31" s="10"/>
      <c r="D31" s="23"/>
    </row>
    <row r="32" spans="1:5" ht="15.75" x14ac:dyDescent="0.25">
      <c r="A32" s="16" t="s">
        <v>37</v>
      </c>
      <c r="B32" s="39">
        <v>-715</v>
      </c>
      <c r="C32" s="10"/>
      <c r="D32" s="23"/>
    </row>
    <row r="33" spans="1:6" x14ac:dyDescent="0.2">
      <c r="A33" s="25"/>
      <c r="B33" s="25"/>
      <c r="C33" s="25"/>
      <c r="D33" s="25"/>
    </row>
    <row r="34" spans="1:6" x14ac:dyDescent="0.2">
      <c r="A34" s="27" t="s">
        <v>47</v>
      </c>
      <c r="B34" s="10">
        <f>SUM(B8:B22)</f>
        <v>842</v>
      </c>
      <c r="C34" s="10">
        <f>SUM(C8:C22)</f>
        <v>1247</v>
      </c>
      <c r="D34" s="10">
        <f>SUM(D8:D23)</f>
        <v>5905.02</v>
      </c>
      <c r="E34" s="30"/>
      <c r="F34" s="30"/>
    </row>
    <row r="35" spans="1:6" x14ac:dyDescent="0.2">
      <c r="A35" s="27" t="s">
        <v>48</v>
      </c>
      <c r="B35" s="10">
        <f>SUM(B24:B32)</f>
        <v>-808.65</v>
      </c>
      <c r="C35" s="10">
        <f>SUM(C24:C31)</f>
        <v>-2</v>
      </c>
      <c r="D35" s="10">
        <f>SUM(D24:D31)</f>
        <v>-18745.400000000001</v>
      </c>
      <c r="E35" s="30"/>
      <c r="F35" s="30"/>
    </row>
    <row r="36" spans="1:6" ht="15.75" x14ac:dyDescent="0.25">
      <c r="A36" s="16" t="s">
        <v>49</v>
      </c>
      <c r="B36" s="9">
        <f>SUM(B34:B35)</f>
        <v>33.350000000000023</v>
      </c>
      <c r="C36" s="10">
        <f>SUM(C34:C35)</f>
        <v>1245</v>
      </c>
      <c r="D36" s="11">
        <f>SUM(D34:D35)</f>
        <v>-12840.380000000001</v>
      </c>
      <c r="E36" s="30"/>
    </row>
    <row r="37" spans="1:6" x14ac:dyDescent="0.2">
      <c r="A37" s="27"/>
      <c r="B37" s="22"/>
      <c r="C37" s="10"/>
      <c r="D37" s="23"/>
    </row>
    <row r="38" spans="1:6" x14ac:dyDescent="0.2">
      <c r="A38" s="8"/>
      <c r="B38" s="22"/>
      <c r="C38" s="10"/>
      <c r="D38" s="23"/>
    </row>
    <row r="39" spans="1:6" ht="15.75" x14ac:dyDescent="0.25">
      <c r="A39" s="6" t="s">
        <v>50</v>
      </c>
      <c r="B39" s="25">
        <f>SUM(B36+B5)</f>
        <v>514.12</v>
      </c>
      <c r="C39" s="25">
        <f>SUM(C36+C5)</f>
        <v>3829.2300000000005</v>
      </c>
      <c r="D39" s="25">
        <f>SUM(D36+D5)</f>
        <v>18116.179999999997</v>
      </c>
    </row>
    <row r="40" spans="1:6" ht="16.5" thickBot="1" x14ac:dyDescent="0.3">
      <c r="A40" s="28" t="s">
        <v>51</v>
      </c>
      <c r="B40" s="103"/>
      <c r="C40" s="104"/>
      <c r="D40" s="105"/>
    </row>
  </sheetData>
  <mergeCells count="3">
    <mergeCell ref="A2:A4"/>
    <mergeCell ref="B3:D3"/>
    <mergeCell ref="B40:D40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0829D-53EA-4D6E-99A5-62C25BD8D459}">
  <sheetPr>
    <tabColor theme="9"/>
    <pageSetUpPr fitToPage="1"/>
  </sheetPr>
  <dimension ref="A2:F39"/>
  <sheetViews>
    <sheetView topLeftCell="A4" zoomScale="80" zoomScaleNormal="80" workbookViewId="0">
      <selection activeCell="I20" sqref="I20"/>
    </sheetView>
  </sheetViews>
  <sheetFormatPr defaultColWidth="8.85546875" defaultRowHeight="15" x14ac:dyDescent="0.2"/>
  <cols>
    <col min="1" max="1" width="40.28515625" style="29" customWidth="1"/>
    <col min="2" max="2" width="16.7109375" style="29" customWidth="1"/>
    <col min="3" max="3" width="16.5703125" style="30" customWidth="1"/>
    <col min="4" max="4" width="18.7109375" style="29" customWidth="1"/>
    <col min="5" max="6" width="12.7109375" style="29" bestFit="1" customWidth="1"/>
    <col min="7" max="16384" width="8.85546875" style="29"/>
  </cols>
  <sheetData>
    <row r="2" spans="1:4" ht="15.75" thickBot="1" x14ac:dyDescent="0.25">
      <c r="A2" s="98" t="s">
        <v>26</v>
      </c>
    </row>
    <row r="3" spans="1:4" x14ac:dyDescent="0.2">
      <c r="A3" s="99"/>
      <c r="B3" s="100" t="s">
        <v>79</v>
      </c>
      <c r="C3" s="101"/>
      <c r="D3" s="102"/>
    </row>
    <row r="4" spans="1:4" x14ac:dyDescent="0.2">
      <c r="A4" s="99"/>
      <c r="B4" s="90" t="s">
        <v>28</v>
      </c>
      <c r="C4" s="91" t="s">
        <v>69</v>
      </c>
      <c r="D4" s="92" t="s">
        <v>88</v>
      </c>
    </row>
    <row r="5" spans="1:4" ht="15.75" x14ac:dyDescent="0.25">
      <c r="A5" s="6" t="s">
        <v>30</v>
      </c>
      <c r="B5" s="7">
        <f>'Oct 25'!$B$39</f>
        <v>514.12</v>
      </c>
      <c r="C5" s="7">
        <f>'Oct 25'!$C$39</f>
        <v>3829.2300000000005</v>
      </c>
      <c r="D5" s="7">
        <f>'Oct 25'!$D$39</f>
        <v>18116.179999999997</v>
      </c>
    </row>
    <row r="6" spans="1:4" x14ac:dyDescent="0.2">
      <c r="A6" s="8"/>
      <c r="B6" s="9"/>
      <c r="C6" s="10"/>
      <c r="D6" s="11"/>
    </row>
    <row r="7" spans="1:4" ht="15.75" x14ac:dyDescent="0.25">
      <c r="A7" s="12" t="s">
        <v>31</v>
      </c>
      <c r="B7" s="13"/>
      <c r="C7" s="14"/>
      <c r="D7" s="15"/>
    </row>
    <row r="8" spans="1:4" ht="15.75" x14ac:dyDescent="0.25">
      <c r="A8" s="16" t="s">
        <v>32</v>
      </c>
      <c r="B8" s="9"/>
      <c r="C8" s="10">
        <v>415</v>
      </c>
      <c r="D8" s="11"/>
    </row>
    <row r="9" spans="1:4" x14ac:dyDescent="0.2">
      <c r="A9" s="17" t="s">
        <v>115</v>
      </c>
      <c r="B9" s="9">
        <v>101.02</v>
      </c>
      <c r="C9" s="10"/>
      <c r="D9" s="11"/>
    </row>
    <row r="10" spans="1:4" x14ac:dyDescent="0.2">
      <c r="A10" s="17" t="s">
        <v>7</v>
      </c>
      <c r="B10" s="9">
        <v>114.25</v>
      </c>
      <c r="C10" s="10"/>
      <c r="D10" s="11"/>
    </row>
    <row r="11" spans="1:4" x14ac:dyDescent="0.2">
      <c r="A11" s="17" t="s">
        <v>8</v>
      </c>
      <c r="B11" s="9">
        <v>115</v>
      </c>
      <c r="C11" s="10"/>
      <c r="D11" s="11"/>
    </row>
    <row r="12" spans="1:4" x14ac:dyDescent="0.2">
      <c r="A12" s="17" t="s">
        <v>9</v>
      </c>
      <c r="B12" s="9">
        <v>56</v>
      </c>
      <c r="C12" s="10"/>
      <c r="D12" s="11"/>
    </row>
    <row r="13" spans="1:4" ht="15.75" x14ac:dyDescent="0.25">
      <c r="A13" s="16" t="s">
        <v>33</v>
      </c>
      <c r="B13" s="9"/>
      <c r="C13" s="10"/>
      <c r="D13" s="11"/>
    </row>
    <row r="14" spans="1:4" ht="15.75" x14ac:dyDescent="0.25">
      <c r="A14" s="16" t="s">
        <v>10</v>
      </c>
      <c r="B14" s="9"/>
      <c r="C14" s="10"/>
      <c r="D14" s="11"/>
    </row>
    <row r="15" spans="1:4" x14ac:dyDescent="0.2">
      <c r="A15" s="17" t="s">
        <v>78</v>
      </c>
      <c r="B15" s="9"/>
      <c r="C15" s="10"/>
      <c r="D15" s="11">
        <v>360</v>
      </c>
    </row>
    <row r="16" spans="1:4" ht="15.75" x14ac:dyDescent="0.25">
      <c r="A16" s="16" t="s">
        <v>12</v>
      </c>
      <c r="B16" s="9"/>
      <c r="C16" s="10"/>
      <c r="D16" s="11"/>
    </row>
    <row r="17" spans="1:4" ht="15.75" x14ac:dyDescent="0.25">
      <c r="A17" s="16" t="s">
        <v>54</v>
      </c>
      <c r="B17" s="9"/>
      <c r="C17" s="10"/>
      <c r="D17" s="11"/>
    </row>
    <row r="18" spans="1:4" ht="15.75" x14ac:dyDescent="0.25">
      <c r="A18" s="16" t="s">
        <v>37</v>
      </c>
      <c r="B18" s="9"/>
      <c r="C18" s="10"/>
      <c r="D18" s="11"/>
    </row>
    <row r="19" spans="1:4" ht="15.75" x14ac:dyDescent="0.25">
      <c r="A19" s="18" t="s">
        <v>41</v>
      </c>
      <c r="B19" s="19"/>
      <c r="C19" s="20"/>
      <c r="D19" s="21"/>
    </row>
    <row r="20" spans="1:4" ht="15.75" x14ac:dyDescent="0.25">
      <c r="A20" s="16" t="s">
        <v>42</v>
      </c>
      <c r="B20" s="9"/>
      <c r="C20" s="10"/>
      <c r="D20" s="11"/>
    </row>
    <row r="21" spans="1:4" x14ac:dyDescent="0.2">
      <c r="A21" s="17" t="s">
        <v>40</v>
      </c>
      <c r="B21" s="9"/>
      <c r="C21" s="10">
        <v>-2</v>
      </c>
      <c r="D21" s="11"/>
    </row>
    <row r="22" spans="1:4" x14ac:dyDescent="0.2">
      <c r="A22" s="17" t="s">
        <v>55</v>
      </c>
      <c r="B22" s="9"/>
      <c r="C22" s="10">
        <v>-36.270000000000003</v>
      </c>
      <c r="D22" s="11"/>
    </row>
    <row r="23" spans="1:4" x14ac:dyDescent="0.2">
      <c r="A23" s="17" t="s">
        <v>101</v>
      </c>
      <c r="B23" s="9"/>
      <c r="C23" s="10">
        <v>-45.5</v>
      </c>
      <c r="D23" s="11"/>
    </row>
    <row r="24" spans="1:4" ht="15.75" x14ac:dyDescent="0.25">
      <c r="A24" s="16" t="s">
        <v>43</v>
      </c>
      <c r="B24" s="9"/>
      <c r="C24" s="10"/>
      <c r="D24" s="11"/>
    </row>
    <row r="25" spans="1:4" ht="15.75" x14ac:dyDescent="0.25">
      <c r="A25" s="16" t="s">
        <v>45</v>
      </c>
      <c r="B25" s="22"/>
      <c r="C25" s="10"/>
      <c r="D25" s="23"/>
    </row>
    <row r="26" spans="1:4" ht="15.75" x14ac:dyDescent="0.25">
      <c r="A26" s="16" t="s">
        <v>19</v>
      </c>
      <c r="B26" s="22"/>
      <c r="C26" s="10"/>
      <c r="D26" s="23"/>
    </row>
    <row r="27" spans="1:4" x14ac:dyDescent="0.2">
      <c r="A27" s="17" t="s">
        <v>114</v>
      </c>
      <c r="B27" s="9">
        <v>-30</v>
      </c>
      <c r="C27" s="10"/>
      <c r="D27" s="23"/>
    </row>
    <row r="28" spans="1:4" x14ac:dyDescent="0.2">
      <c r="A28" s="17" t="s">
        <v>66</v>
      </c>
      <c r="B28" s="9">
        <v>-5.75</v>
      </c>
      <c r="C28" s="10"/>
      <c r="D28" s="23"/>
    </row>
    <row r="29" spans="1:4" x14ac:dyDescent="0.2">
      <c r="A29" s="17" t="s">
        <v>128</v>
      </c>
      <c r="B29" s="9">
        <v>-3.44</v>
      </c>
      <c r="C29" s="10"/>
      <c r="D29" s="23"/>
    </row>
    <row r="30" spans="1:4" x14ac:dyDescent="0.2">
      <c r="A30" s="17" t="s">
        <v>128</v>
      </c>
      <c r="B30" s="9">
        <v>-2.29</v>
      </c>
      <c r="C30" s="10"/>
      <c r="D30" s="23"/>
    </row>
    <row r="31" spans="1:4" ht="15.75" x14ac:dyDescent="0.25">
      <c r="A31" s="16" t="s">
        <v>37</v>
      </c>
      <c r="B31" s="9"/>
      <c r="C31" s="10"/>
      <c r="D31" s="23"/>
    </row>
    <row r="32" spans="1:4" ht="15.75" x14ac:dyDescent="0.25">
      <c r="A32" s="6" t="s">
        <v>46</v>
      </c>
      <c r="B32" s="24"/>
      <c r="C32" s="25"/>
      <c r="D32" s="26"/>
    </row>
    <row r="33" spans="1:6" x14ac:dyDescent="0.2">
      <c r="A33" s="27" t="s">
        <v>47</v>
      </c>
      <c r="B33" s="10">
        <f>SUM(B8:B18)</f>
        <v>386.27</v>
      </c>
      <c r="C33" s="10">
        <f>SUM(C8:C18)</f>
        <v>415</v>
      </c>
      <c r="D33" s="10">
        <f>SUM(D8:D19)</f>
        <v>360</v>
      </c>
      <c r="E33" s="30"/>
      <c r="F33" s="30"/>
    </row>
    <row r="34" spans="1:6" x14ac:dyDescent="0.2">
      <c r="A34" s="27" t="s">
        <v>48</v>
      </c>
      <c r="B34" s="10">
        <f>SUM(B20:B31)</f>
        <v>-41.48</v>
      </c>
      <c r="C34" s="10">
        <f>SUM(C20:C31)</f>
        <v>-83.77000000000001</v>
      </c>
      <c r="D34" s="10">
        <f>SUM(D20:D31)</f>
        <v>0</v>
      </c>
      <c r="E34" s="30"/>
      <c r="F34" s="30"/>
    </row>
    <row r="35" spans="1:6" ht="15.75" x14ac:dyDescent="0.25">
      <c r="A35" s="16" t="s">
        <v>49</v>
      </c>
      <c r="B35" s="9">
        <f>SUM(B33:B34)</f>
        <v>344.78999999999996</v>
      </c>
      <c r="C35" s="10">
        <f>SUM(C33:C34)</f>
        <v>331.23</v>
      </c>
      <c r="D35" s="11">
        <f>SUM(D33:D34)</f>
        <v>360</v>
      </c>
      <c r="E35" s="30"/>
    </row>
    <row r="36" spans="1:6" x14ac:dyDescent="0.2">
      <c r="A36" s="27"/>
      <c r="B36" s="22"/>
      <c r="C36" s="10"/>
      <c r="D36" s="23"/>
    </row>
    <row r="37" spans="1:6" x14ac:dyDescent="0.2">
      <c r="A37" s="8"/>
      <c r="B37" s="22"/>
      <c r="C37" s="10"/>
      <c r="D37" s="23"/>
    </row>
    <row r="38" spans="1:6" ht="15.75" x14ac:dyDescent="0.25">
      <c r="A38" s="6" t="s">
        <v>50</v>
      </c>
      <c r="B38" s="25">
        <f>SUM(B35+B5)</f>
        <v>858.91</v>
      </c>
      <c r="C38" s="25">
        <f>SUM(C35+C5)</f>
        <v>4160.4600000000009</v>
      </c>
      <c r="D38" s="25">
        <f>SUM(D35+D5)</f>
        <v>18476.179999999997</v>
      </c>
    </row>
    <row r="39" spans="1:6" ht="16.5" thickBot="1" x14ac:dyDescent="0.3">
      <c r="A39" s="28" t="s">
        <v>51</v>
      </c>
      <c r="B39" s="103"/>
      <c r="C39" s="104"/>
      <c r="D39" s="105"/>
    </row>
  </sheetData>
  <mergeCells count="3">
    <mergeCell ref="A2:A4"/>
    <mergeCell ref="B3:D3"/>
    <mergeCell ref="B39:D39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026A5-CCA4-4D1A-B79C-85490552139D}">
  <sheetPr>
    <tabColor rgb="FF92D050"/>
    <pageSetUpPr fitToPage="1"/>
  </sheetPr>
  <dimension ref="A2:J38"/>
  <sheetViews>
    <sheetView topLeftCell="A6" zoomScale="80" zoomScaleNormal="80" workbookViewId="0">
      <selection activeCell="K32" sqref="K32"/>
    </sheetView>
  </sheetViews>
  <sheetFormatPr defaultColWidth="8.85546875" defaultRowHeight="15" x14ac:dyDescent="0.2"/>
  <cols>
    <col min="1" max="1" width="40.28515625" style="29" customWidth="1"/>
    <col min="2" max="2" width="16.85546875" style="29" customWidth="1"/>
    <col min="3" max="3" width="17.140625" style="30" customWidth="1"/>
    <col min="4" max="4" width="16.7109375" style="29" customWidth="1"/>
    <col min="5" max="5" width="12.42578125" style="29" bestFit="1" customWidth="1"/>
    <col min="6" max="6" width="10.7109375" style="29" bestFit="1" customWidth="1"/>
    <col min="7" max="16384" width="8.85546875" style="29"/>
  </cols>
  <sheetData>
    <row r="2" spans="1:4" ht="15.75" thickBot="1" x14ac:dyDescent="0.25">
      <c r="A2" s="98" t="s">
        <v>26</v>
      </c>
    </row>
    <row r="3" spans="1:4" x14ac:dyDescent="0.2">
      <c r="A3" s="99"/>
      <c r="B3" s="100" t="s">
        <v>80</v>
      </c>
      <c r="C3" s="101"/>
      <c r="D3" s="102"/>
    </row>
    <row r="4" spans="1:4" x14ac:dyDescent="0.2">
      <c r="A4" s="99"/>
      <c r="B4" s="90" t="s">
        <v>28</v>
      </c>
      <c r="C4" s="91" t="s">
        <v>69</v>
      </c>
      <c r="D4" s="92" t="s">
        <v>88</v>
      </c>
    </row>
    <row r="5" spans="1:4" ht="15.75" x14ac:dyDescent="0.25">
      <c r="A5" s="6" t="s">
        <v>30</v>
      </c>
      <c r="B5" s="7">
        <f>'Nov 25'!$B$38</f>
        <v>858.91</v>
      </c>
      <c r="C5" s="7">
        <f>'Nov 25'!$C$38</f>
        <v>4160.4600000000009</v>
      </c>
      <c r="D5" s="7">
        <f>'Nov 25'!$D$38</f>
        <v>18476.179999999997</v>
      </c>
    </row>
    <row r="6" spans="1:4" x14ac:dyDescent="0.2">
      <c r="A6" s="8"/>
      <c r="B6" s="9"/>
      <c r="C6" s="10"/>
      <c r="D6" s="11"/>
    </row>
    <row r="7" spans="1:4" ht="15.75" x14ac:dyDescent="0.25">
      <c r="A7" s="12" t="s">
        <v>31</v>
      </c>
      <c r="B7" s="13"/>
      <c r="C7" s="14"/>
      <c r="D7" s="15"/>
    </row>
    <row r="8" spans="1:4" ht="15.75" x14ac:dyDescent="0.25">
      <c r="A8" s="16" t="s">
        <v>32</v>
      </c>
      <c r="B8" s="9"/>
      <c r="C8" s="10">
        <v>503.5</v>
      </c>
      <c r="D8" s="11"/>
    </row>
    <row r="9" spans="1:4" x14ac:dyDescent="0.2">
      <c r="A9" s="17" t="s">
        <v>115</v>
      </c>
      <c r="B9" s="9">
        <v>36</v>
      </c>
      <c r="C9" s="10"/>
      <c r="D9" s="11"/>
    </row>
    <row r="10" spans="1:4" x14ac:dyDescent="0.2">
      <c r="A10" s="17" t="s">
        <v>7</v>
      </c>
      <c r="B10" s="9">
        <v>31</v>
      </c>
      <c r="C10" s="10"/>
      <c r="D10" s="11"/>
    </row>
    <row r="11" spans="1:4" x14ac:dyDescent="0.2">
      <c r="A11" s="17" t="s">
        <v>8</v>
      </c>
      <c r="B11" s="9">
        <v>58.7</v>
      </c>
      <c r="C11" s="10"/>
      <c r="D11" s="11"/>
    </row>
    <row r="12" spans="1:4" x14ac:dyDescent="0.2">
      <c r="A12" s="17" t="s">
        <v>9</v>
      </c>
      <c r="B12" s="9">
        <v>56</v>
      </c>
      <c r="C12" s="10"/>
      <c r="D12" s="11"/>
    </row>
    <row r="13" spans="1:4" ht="15.75" x14ac:dyDescent="0.25">
      <c r="A13" s="16" t="s">
        <v>33</v>
      </c>
      <c r="B13" s="9"/>
      <c r="C13" s="10"/>
      <c r="D13" s="11"/>
    </row>
    <row r="14" spans="1:4" x14ac:dyDescent="0.2">
      <c r="A14" s="17" t="s">
        <v>117</v>
      </c>
      <c r="B14" s="9">
        <v>100</v>
      </c>
      <c r="C14" s="10"/>
      <c r="D14" s="11"/>
    </row>
    <row r="15" spans="1:4" ht="15.75" x14ac:dyDescent="0.25">
      <c r="A15" s="16" t="s">
        <v>10</v>
      </c>
      <c r="B15" s="9"/>
      <c r="C15" s="10"/>
      <c r="D15" s="11"/>
    </row>
    <row r="16" spans="1:4" x14ac:dyDescent="0.2">
      <c r="A16" s="17" t="s">
        <v>35</v>
      </c>
      <c r="B16" s="9"/>
      <c r="C16" s="10"/>
      <c r="D16" s="11">
        <v>330</v>
      </c>
    </row>
    <row r="17" spans="1:10" ht="15.75" x14ac:dyDescent="0.25">
      <c r="A17" s="16" t="s">
        <v>12</v>
      </c>
      <c r="B17" s="9"/>
      <c r="C17" s="10"/>
      <c r="D17" s="11"/>
    </row>
    <row r="18" spans="1:10" ht="15.75" x14ac:dyDescent="0.25">
      <c r="A18" s="16" t="s">
        <v>54</v>
      </c>
      <c r="B18" s="9"/>
      <c r="C18" s="10"/>
      <c r="D18" s="11"/>
    </row>
    <row r="19" spans="1:10" ht="15.75" x14ac:dyDescent="0.25">
      <c r="A19" s="16" t="s">
        <v>37</v>
      </c>
      <c r="B19" s="9"/>
      <c r="C19" s="10">
        <v>306.35000000000002</v>
      </c>
      <c r="D19" s="11"/>
    </row>
    <row r="20" spans="1:10" ht="15.75" x14ac:dyDescent="0.25">
      <c r="A20" s="18" t="s">
        <v>41</v>
      </c>
      <c r="B20" s="19"/>
      <c r="C20" s="20"/>
      <c r="D20" s="21"/>
    </row>
    <row r="21" spans="1:10" ht="15.75" x14ac:dyDescent="0.25">
      <c r="A21" s="16" t="s">
        <v>42</v>
      </c>
      <c r="B21" s="9"/>
      <c r="C21" s="10"/>
      <c r="D21" s="11"/>
    </row>
    <row r="22" spans="1:10" x14ac:dyDescent="0.2">
      <c r="A22" s="17" t="s">
        <v>40</v>
      </c>
      <c r="B22" s="9"/>
      <c r="C22" s="10">
        <v>-2</v>
      </c>
      <c r="D22" s="11"/>
    </row>
    <row r="23" spans="1:10" ht="15.75" x14ac:dyDescent="0.25">
      <c r="A23" s="16" t="s">
        <v>43</v>
      </c>
      <c r="B23" s="9"/>
      <c r="C23" s="10"/>
      <c r="D23" s="11"/>
      <c r="J23" s="36"/>
    </row>
    <row r="24" spans="1:10" ht="15.75" x14ac:dyDescent="0.25">
      <c r="A24" s="16" t="s">
        <v>45</v>
      </c>
      <c r="B24" s="22"/>
      <c r="C24" s="10"/>
      <c r="D24" s="23"/>
    </row>
    <row r="25" spans="1:10" x14ac:dyDescent="0.2">
      <c r="A25" s="17" t="s">
        <v>127</v>
      </c>
      <c r="B25" s="9">
        <v>-60</v>
      </c>
      <c r="C25" s="10"/>
      <c r="D25" s="23"/>
    </row>
    <row r="26" spans="1:10" ht="15.75" x14ac:dyDescent="0.25">
      <c r="A26" s="16" t="s">
        <v>19</v>
      </c>
      <c r="B26" s="9"/>
      <c r="C26" s="10"/>
      <c r="D26" s="23"/>
    </row>
    <row r="27" spans="1:10" x14ac:dyDescent="0.2">
      <c r="A27" s="17" t="s">
        <v>105</v>
      </c>
      <c r="B27" s="9"/>
      <c r="C27" s="10">
        <v>-278.87</v>
      </c>
      <c r="D27" s="23"/>
    </row>
    <row r="28" spans="1:10" x14ac:dyDescent="0.2">
      <c r="A28" s="17" t="s">
        <v>125</v>
      </c>
      <c r="B28" s="9">
        <v>-2.7</v>
      </c>
      <c r="C28" s="10"/>
      <c r="D28" s="23"/>
    </row>
    <row r="29" spans="1:10" x14ac:dyDescent="0.2">
      <c r="A29" s="17" t="s">
        <v>126</v>
      </c>
      <c r="B29" s="9">
        <v>-11</v>
      </c>
      <c r="C29" s="10"/>
      <c r="D29" s="23"/>
    </row>
    <row r="30" spans="1:10" ht="15.75" x14ac:dyDescent="0.25">
      <c r="A30" s="46" t="s">
        <v>37</v>
      </c>
      <c r="B30" s="9">
        <v>-306.35000000000002</v>
      </c>
      <c r="C30" s="10"/>
      <c r="D30" s="23"/>
    </row>
    <row r="31" spans="1:10" ht="15.75" x14ac:dyDescent="0.25">
      <c r="A31" s="6" t="s">
        <v>46</v>
      </c>
      <c r="B31" s="25"/>
      <c r="C31" s="25"/>
      <c r="D31" s="26"/>
    </row>
    <row r="32" spans="1:10" x14ac:dyDescent="0.2">
      <c r="A32" s="27" t="s">
        <v>47</v>
      </c>
      <c r="B32" s="10">
        <f>SUM(B8:B18)</f>
        <v>281.7</v>
      </c>
      <c r="C32" s="10">
        <f>SUM(C8:C19)</f>
        <v>809.85</v>
      </c>
      <c r="D32" s="10">
        <f>SUM(D8:D18)</f>
        <v>330</v>
      </c>
      <c r="E32" s="30"/>
      <c r="F32" s="30"/>
    </row>
    <row r="33" spans="1:6" x14ac:dyDescent="0.2">
      <c r="A33" s="27" t="s">
        <v>48</v>
      </c>
      <c r="B33" s="10">
        <f>SUM(B21:B30)</f>
        <v>-380.05</v>
      </c>
      <c r="C33" s="10">
        <f>SUM(C21:C29)</f>
        <v>-280.87</v>
      </c>
      <c r="D33" s="10">
        <f>SUM(D21:D29)</f>
        <v>0</v>
      </c>
      <c r="E33" s="30"/>
      <c r="F33" s="30"/>
    </row>
    <row r="34" spans="1:6" ht="15.75" x14ac:dyDescent="0.25">
      <c r="A34" s="16" t="s">
        <v>49</v>
      </c>
      <c r="B34" s="9">
        <f>SUM(B32:B33)</f>
        <v>-98.350000000000023</v>
      </c>
      <c r="C34" s="10">
        <f>SUM(C32:C33)</f>
        <v>528.98</v>
      </c>
      <c r="D34" s="11">
        <f>SUM(D32:D33)</f>
        <v>330</v>
      </c>
      <c r="E34" s="30"/>
    </row>
    <row r="35" spans="1:6" ht="15.75" x14ac:dyDescent="0.25">
      <c r="A35" s="16"/>
      <c r="B35" s="9"/>
      <c r="C35" s="10"/>
      <c r="D35" s="11"/>
      <c r="E35" s="30"/>
    </row>
    <row r="36" spans="1:6" x14ac:dyDescent="0.2">
      <c r="A36" s="27"/>
      <c r="B36" s="22"/>
      <c r="C36" s="10"/>
      <c r="D36" s="23"/>
    </row>
    <row r="37" spans="1:6" ht="15.75" x14ac:dyDescent="0.25">
      <c r="A37" s="6" t="s">
        <v>50</v>
      </c>
      <c r="B37" s="25">
        <f>SUM(B34+B5)</f>
        <v>760.56</v>
      </c>
      <c r="C37" s="25">
        <f>SUM(C34+C5)</f>
        <v>4689.4400000000005</v>
      </c>
      <c r="D37" s="25">
        <f>SUM(D34+D5)</f>
        <v>18806.179999999997</v>
      </c>
    </row>
    <row r="38" spans="1:6" ht="16.5" thickBot="1" x14ac:dyDescent="0.3">
      <c r="A38" s="28" t="s">
        <v>51</v>
      </c>
      <c r="B38" s="135"/>
      <c r="C38" s="136"/>
      <c r="D38" s="137"/>
    </row>
  </sheetData>
  <mergeCells count="3">
    <mergeCell ref="A2:A4"/>
    <mergeCell ref="B3:D3"/>
    <mergeCell ref="B38:D38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BDC01-B8B8-448F-80C6-35457D759ACF}">
  <sheetPr>
    <tabColor rgb="FF92D050"/>
    <pageSetUpPr fitToPage="1"/>
  </sheetPr>
  <dimension ref="A2:F42"/>
  <sheetViews>
    <sheetView zoomScale="80" zoomScaleNormal="80" workbookViewId="0">
      <selection activeCell="E13" sqref="E13"/>
    </sheetView>
  </sheetViews>
  <sheetFormatPr defaultColWidth="8.85546875" defaultRowHeight="15" x14ac:dyDescent="0.2"/>
  <cols>
    <col min="1" max="1" width="40.28515625" style="29" customWidth="1"/>
    <col min="2" max="2" width="16.140625" style="29" customWidth="1"/>
    <col min="3" max="3" width="17.140625" style="30" customWidth="1"/>
    <col min="4" max="4" width="17.28515625" style="29" customWidth="1"/>
    <col min="5" max="5" width="16.140625" style="29" customWidth="1"/>
    <col min="6" max="6" width="19.28515625" style="29" customWidth="1"/>
    <col min="7" max="7" width="8.85546875" style="29"/>
    <col min="8" max="8" width="15.85546875" style="29" customWidth="1"/>
    <col min="9" max="9" width="8.85546875" style="29"/>
    <col min="10" max="10" width="25.28515625" style="29" customWidth="1"/>
    <col min="11" max="11" width="8.85546875" style="29"/>
    <col min="12" max="12" width="15.7109375" style="29" customWidth="1"/>
    <col min="13" max="16384" width="8.85546875" style="29"/>
  </cols>
  <sheetData>
    <row r="2" spans="1:4" ht="15.75" thickBot="1" x14ac:dyDescent="0.25">
      <c r="A2" s="98" t="s">
        <v>26</v>
      </c>
    </row>
    <row r="3" spans="1:4" ht="15.75" thickBot="1" x14ac:dyDescent="0.25">
      <c r="A3" s="99"/>
      <c r="B3" s="139" t="s">
        <v>81</v>
      </c>
      <c r="C3" s="140"/>
      <c r="D3" s="141"/>
    </row>
    <row r="4" spans="1:4" x14ac:dyDescent="0.2">
      <c r="A4" s="99"/>
      <c r="B4" s="93" t="s">
        <v>28</v>
      </c>
      <c r="C4" s="94" t="s">
        <v>69</v>
      </c>
      <c r="D4" s="95" t="s">
        <v>88</v>
      </c>
    </row>
    <row r="5" spans="1:4" ht="15.75" x14ac:dyDescent="0.25">
      <c r="A5" s="6" t="s">
        <v>30</v>
      </c>
      <c r="B5" s="7">
        <f>'Dec 25'!$B$37</f>
        <v>760.56</v>
      </c>
      <c r="C5" s="7">
        <f>'Dec 25'!$C$37</f>
        <v>4689.4400000000005</v>
      </c>
      <c r="D5" s="32">
        <f>'Dec 25'!$D$37</f>
        <v>18806.179999999997</v>
      </c>
    </row>
    <row r="6" spans="1:4" x14ac:dyDescent="0.2">
      <c r="A6" s="8"/>
      <c r="B6" s="9"/>
      <c r="C6" s="10"/>
      <c r="D6" s="11"/>
    </row>
    <row r="7" spans="1:4" ht="15.75" x14ac:dyDescent="0.25">
      <c r="A7" s="12" t="s">
        <v>31</v>
      </c>
      <c r="B7" s="13"/>
      <c r="C7" s="14"/>
      <c r="D7" s="15"/>
    </row>
    <row r="8" spans="1:4" ht="15.75" x14ac:dyDescent="0.25">
      <c r="A8" s="16" t="s">
        <v>32</v>
      </c>
      <c r="B8" s="9"/>
      <c r="C8" s="10">
        <v>490.5</v>
      </c>
      <c r="D8" s="11"/>
    </row>
    <row r="9" spans="1:4" x14ac:dyDescent="0.2">
      <c r="A9" s="17" t="s">
        <v>6</v>
      </c>
      <c r="B9" s="9">
        <v>53</v>
      </c>
      <c r="C9" s="10"/>
      <c r="D9" s="11"/>
    </row>
    <row r="10" spans="1:4" x14ac:dyDescent="0.2">
      <c r="A10" s="17" t="s">
        <v>7</v>
      </c>
      <c r="B10" s="9">
        <v>49</v>
      </c>
      <c r="C10" s="10"/>
      <c r="D10" s="11"/>
    </row>
    <row r="11" spans="1:4" x14ac:dyDescent="0.2">
      <c r="A11" s="17" t="s">
        <v>8</v>
      </c>
      <c r="B11" s="9">
        <v>59.02</v>
      </c>
      <c r="C11" s="10"/>
      <c r="D11" s="11"/>
    </row>
    <row r="12" spans="1:4" x14ac:dyDescent="0.2">
      <c r="A12" s="17" t="s">
        <v>9</v>
      </c>
      <c r="B12" s="9">
        <v>60</v>
      </c>
      <c r="C12" s="10"/>
      <c r="D12" s="11"/>
    </row>
    <row r="13" spans="1:4" ht="15.75" x14ac:dyDescent="0.25">
      <c r="A13" s="16" t="s">
        <v>33</v>
      </c>
      <c r="B13" s="9"/>
      <c r="C13" s="10"/>
      <c r="D13" s="11"/>
    </row>
    <row r="14" spans="1:4" s="31" customFormat="1" ht="15.75" x14ac:dyDescent="0.25">
      <c r="A14" s="16" t="s">
        <v>10</v>
      </c>
      <c r="B14" s="81"/>
      <c r="C14" s="82"/>
      <c r="D14" s="83"/>
    </row>
    <row r="15" spans="1:4" x14ac:dyDescent="0.2">
      <c r="A15" s="17" t="s">
        <v>112</v>
      </c>
      <c r="B15" s="9">
        <v>60</v>
      </c>
      <c r="C15" s="10"/>
      <c r="D15" s="47"/>
    </row>
    <row r="16" spans="1:4" x14ac:dyDescent="0.2">
      <c r="A16" s="17" t="s">
        <v>35</v>
      </c>
      <c r="B16" s="9"/>
      <c r="C16" s="10"/>
      <c r="D16" s="84">
        <v>135</v>
      </c>
    </row>
    <row r="17" spans="1:4" ht="15.75" x14ac:dyDescent="0.25">
      <c r="A17" s="16" t="s">
        <v>12</v>
      </c>
      <c r="B17" s="9"/>
      <c r="C17" s="10"/>
      <c r="D17" s="11"/>
    </row>
    <row r="18" spans="1:4" ht="15.75" x14ac:dyDescent="0.25">
      <c r="A18" s="16" t="s">
        <v>54</v>
      </c>
      <c r="B18" s="9"/>
      <c r="C18" s="10"/>
      <c r="D18" s="11"/>
    </row>
    <row r="19" spans="1:4" ht="15.75" x14ac:dyDescent="0.25">
      <c r="A19" s="16" t="s">
        <v>37</v>
      </c>
      <c r="B19" s="9"/>
      <c r="C19" s="10"/>
      <c r="D19" s="11"/>
    </row>
    <row r="20" spans="1:4" ht="15.75" x14ac:dyDescent="0.25">
      <c r="A20" s="18" t="s">
        <v>41</v>
      </c>
      <c r="B20" s="19"/>
      <c r="C20" s="20"/>
      <c r="D20" s="21"/>
    </row>
    <row r="21" spans="1:4" ht="15.75" x14ac:dyDescent="0.25">
      <c r="A21" s="16" t="s">
        <v>42</v>
      </c>
      <c r="B21" s="9"/>
      <c r="C21" s="10"/>
      <c r="D21" s="11"/>
    </row>
    <row r="22" spans="1:4" x14ac:dyDescent="0.2">
      <c r="A22" s="17" t="s">
        <v>40</v>
      </c>
      <c r="B22" s="9"/>
      <c r="C22" s="10">
        <v>-2</v>
      </c>
      <c r="D22" s="11"/>
    </row>
    <row r="23" spans="1:4" x14ac:dyDescent="0.2">
      <c r="A23" s="17" t="s">
        <v>118</v>
      </c>
      <c r="B23" s="9"/>
      <c r="C23" s="10"/>
      <c r="D23" s="11">
        <v>-4.25</v>
      </c>
    </row>
    <row r="24" spans="1:4" ht="15.75" x14ac:dyDescent="0.25">
      <c r="A24" s="16" t="s">
        <v>43</v>
      </c>
      <c r="B24" s="9"/>
      <c r="C24" s="10"/>
      <c r="D24" s="11"/>
    </row>
    <row r="25" spans="1:4" ht="15.75" x14ac:dyDescent="0.25">
      <c r="A25" s="16" t="s">
        <v>45</v>
      </c>
      <c r="B25" s="22"/>
      <c r="C25" s="10"/>
      <c r="D25" s="11"/>
    </row>
    <row r="26" spans="1:4" ht="15.75" x14ac:dyDescent="0.25">
      <c r="A26" s="16" t="s">
        <v>19</v>
      </c>
      <c r="B26" s="22"/>
      <c r="C26" s="10"/>
      <c r="D26" s="23"/>
    </row>
    <row r="27" spans="1:4" x14ac:dyDescent="0.2">
      <c r="A27" s="17" t="s">
        <v>110</v>
      </c>
      <c r="B27" s="9">
        <v>-9</v>
      </c>
      <c r="C27" s="10"/>
      <c r="D27" s="23"/>
    </row>
    <row r="28" spans="1:4" x14ac:dyDescent="0.2">
      <c r="A28" s="17" t="s">
        <v>66</v>
      </c>
      <c r="B28" s="9">
        <v>-21</v>
      </c>
      <c r="C28" s="10"/>
      <c r="D28" s="23"/>
    </row>
    <row r="29" spans="1:4" x14ac:dyDescent="0.2">
      <c r="A29" s="17" t="s">
        <v>67</v>
      </c>
      <c r="B29" s="9">
        <v>-2.35</v>
      </c>
      <c r="C29" s="10"/>
      <c r="D29" s="23"/>
    </row>
    <row r="30" spans="1:4" x14ac:dyDescent="0.2">
      <c r="A30" s="17" t="s">
        <v>67</v>
      </c>
      <c r="B30" s="9">
        <v>-12.88</v>
      </c>
      <c r="C30" s="10"/>
      <c r="D30" s="23"/>
    </row>
    <row r="31" spans="1:4" x14ac:dyDescent="0.2">
      <c r="A31" s="17" t="s">
        <v>91</v>
      </c>
      <c r="B31" s="9">
        <v>-4.82</v>
      </c>
      <c r="C31" s="10"/>
      <c r="D31" s="23"/>
    </row>
    <row r="32" spans="1:4" x14ac:dyDescent="0.2">
      <c r="A32" s="17" t="s">
        <v>125</v>
      </c>
      <c r="B32" s="9">
        <v>-15.7</v>
      </c>
      <c r="C32" s="10"/>
      <c r="D32" s="23"/>
    </row>
    <row r="33" spans="1:6" x14ac:dyDescent="0.2">
      <c r="A33" s="17" t="s">
        <v>126</v>
      </c>
      <c r="B33" s="9">
        <v>-6</v>
      </c>
      <c r="C33" s="10"/>
      <c r="D33" s="23"/>
    </row>
    <row r="34" spans="1:6" ht="15.75" x14ac:dyDescent="0.25">
      <c r="A34" s="16" t="s">
        <v>82</v>
      </c>
      <c r="B34" s="9"/>
      <c r="C34" s="10"/>
      <c r="D34" s="23"/>
    </row>
    <row r="35" spans="1:6" ht="15.75" x14ac:dyDescent="0.25">
      <c r="A35" s="6" t="s">
        <v>46</v>
      </c>
      <c r="B35" s="24"/>
      <c r="C35" s="25"/>
      <c r="D35" s="26"/>
    </row>
    <row r="36" spans="1:6" x14ac:dyDescent="0.2">
      <c r="A36" s="27" t="s">
        <v>47</v>
      </c>
      <c r="B36" s="9">
        <f>SUM(B8:B19)</f>
        <v>281.02</v>
      </c>
      <c r="C36" s="10">
        <f>SUM(C8:C19)</f>
        <v>490.5</v>
      </c>
      <c r="D36" s="11">
        <f>SUM(D8:D19)</f>
        <v>135</v>
      </c>
      <c r="E36" s="30"/>
      <c r="F36" s="30"/>
    </row>
    <row r="37" spans="1:6" x14ac:dyDescent="0.2">
      <c r="A37" s="27" t="s">
        <v>48</v>
      </c>
      <c r="B37" s="9">
        <f>SUM(B21:B34)</f>
        <v>-71.75</v>
      </c>
      <c r="C37" s="10">
        <f>SUM(C21:C34)</f>
        <v>-2</v>
      </c>
      <c r="D37" s="11">
        <f>SUM(D21:D34)</f>
        <v>-4.25</v>
      </c>
      <c r="E37" s="30"/>
      <c r="F37" s="30"/>
    </row>
    <row r="38" spans="1:6" ht="15.75" x14ac:dyDescent="0.25">
      <c r="A38" s="16" t="s">
        <v>49</v>
      </c>
      <c r="B38" s="9">
        <f>SUM(B36:B37)</f>
        <v>209.26999999999998</v>
      </c>
      <c r="C38" s="10">
        <f>SUM(C36:C37)</f>
        <v>488.5</v>
      </c>
      <c r="D38" s="11">
        <f>SUM(D36:D37)</f>
        <v>130.75</v>
      </c>
      <c r="E38" s="30"/>
    </row>
    <row r="39" spans="1:6" x14ac:dyDescent="0.2">
      <c r="A39" s="27"/>
      <c r="B39" s="22"/>
      <c r="C39" s="10"/>
      <c r="D39" s="11"/>
    </row>
    <row r="40" spans="1:6" x14ac:dyDescent="0.2">
      <c r="A40" s="8"/>
      <c r="B40" s="22"/>
      <c r="C40" s="10"/>
      <c r="D40" s="23"/>
    </row>
    <row r="41" spans="1:6" ht="15.75" x14ac:dyDescent="0.25">
      <c r="A41" s="6" t="s">
        <v>50</v>
      </c>
      <c r="B41" s="7">
        <f>SUM(B38+B5)</f>
        <v>969.82999999999993</v>
      </c>
      <c r="C41" s="25">
        <f>SUM(C38+C5)</f>
        <v>5177.9400000000005</v>
      </c>
      <c r="D41" s="35">
        <f>SUM(D38+D5)</f>
        <v>18936.929999999997</v>
      </c>
    </row>
    <row r="42" spans="1:6" ht="16.5" thickBot="1" x14ac:dyDescent="0.3">
      <c r="A42" s="28" t="s">
        <v>51</v>
      </c>
      <c r="B42" s="135"/>
      <c r="C42" s="136"/>
      <c r="D42" s="137"/>
    </row>
  </sheetData>
  <mergeCells count="3">
    <mergeCell ref="A2:A4"/>
    <mergeCell ref="B3:D3"/>
    <mergeCell ref="B42:D42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30884-254F-4263-ACA5-4C121D0AFD40}">
  <sheetPr>
    <tabColor rgb="FF92D050"/>
    <pageSetUpPr fitToPage="1"/>
  </sheetPr>
  <dimension ref="A2:F42"/>
  <sheetViews>
    <sheetView zoomScale="80" zoomScaleNormal="80" workbookViewId="0">
      <selection activeCell="F15" sqref="F15"/>
    </sheetView>
  </sheetViews>
  <sheetFormatPr defaultColWidth="8.85546875" defaultRowHeight="15" x14ac:dyDescent="0.2"/>
  <cols>
    <col min="1" max="1" width="44.42578125" style="29" customWidth="1"/>
    <col min="2" max="2" width="16.7109375" style="29" customWidth="1"/>
    <col min="3" max="3" width="17.5703125" style="30" customWidth="1"/>
    <col min="4" max="4" width="17" style="29" customWidth="1"/>
    <col min="5" max="5" width="15.28515625" style="29" customWidth="1"/>
    <col min="6" max="6" width="15.42578125" style="29" customWidth="1"/>
    <col min="7" max="7" width="8.85546875" style="29"/>
    <col min="8" max="8" width="18.7109375" style="29" customWidth="1"/>
    <col min="9" max="9" width="8.85546875" style="29"/>
    <col min="10" max="10" width="18.5703125" style="29" customWidth="1"/>
    <col min="11" max="11" width="8.85546875" style="29"/>
    <col min="12" max="12" width="13.140625" style="29" customWidth="1"/>
    <col min="13" max="13" width="8.85546875" style="29"/>
    <col min="14" max="14" width="15" style="29" customWidth="1"/>
    <col min="15" max="15" width="8.85546875" style="29"/>
    <col min="16" max="16" width="12.7109375" style="29" customWidth="1"/>
    <col min="17" max="16384" width="8.85546875" style="29"/>
  </cols>
  <sheetData>
    <row r="2" spans="1:4" ht="15.75" thickBot="1" x14ac:dyDescent="0.25">
      <c r="A2" s="98" t="s">
        <v>26</v>
      </c>
    </row>
    <row r="3" spans="1:4" x14ac:dyDescent="0.2">
      <c r="A3" s="99"/>
      <c r="B3" s="100" t="s">
        <v>83</v>
      </c>
      <c r="C3" s="101"/>
      <c r="D3" s="102"/>
    </row>
    <row r="4" spans="1:4" x14ac:dyDescent="0.2">
      <c r="A4" s="99"/>
      <c r="B4" s="90" t="s">
        <v>28</v>
      </c>
      <c r="C4" s="91" t="s">
        <v>69</v>
      </c>
      <c r="D4" s="92" t="s">
        <v>88</v>
      </c>
    </row>
    <row r="5" spans="1:4" ht="15.75" x14ac:dyDescent="0.25">
      <c r="A5" s="6" t="s">
        <v>30</v>
      </c>
      <c r="B5" s="7">
        <f>'Jan 26'!$B$41</f>
        <v>969.82999999999993</v>
      </c>
      <c r="C5" s="7">
        <f>'Jan 26'!$C$41</f>
        <v>5177.9400000000005</v>
      </c>
      <c r="D5" s="32">
        <f>'Jan 26'!$D$41</f>
        <v>18936.929999999997</v>
      </c>
    </row>
    <row r="6" spans="1:4" x14ac:dyDescent="0.2">
      <c r="A6" s="8"/>
      <c r="B6" s="9"/>
      <c r="C6" s="10"/>
      <c r="D6" s="11"/>
    </row>
    <row r="7" spans="1:4" ht="15.75" x14ac:dyDescent="0.25">
      <c r="A7" s="12" t="s">
        <v>31</v>
      </c>
      <c r="B7" s="13"/>
      <c r="C7" s="14"/>
      <c r="D7" s="15"/>
    </row>
    <row r="8" spans="1:4" ht="15.75" x14ac:dyDescent="0.25">
      <c r="A8" s="16" t="s">
        <v>32</v>
      </c>
      <c r="B8" s="9"/>
      <c r="C8" s="10">
        <v>468.5</v>
      </c>
      <c r="D8" s="11"/>
    </row>
    <row r="9" spans="1:4" x14ac:dyDescent="0.2">
      <c r="A9" s="17" t="s">
        <v>6</v>
      </c>
      <c r="B9" s="9">
        <v>12</v>
      </c>
      <c r="C9" s="10"/>
      <c r="D9" s="11"/>
    </row>
    <row r="10" spans="1:4" x14ac:dyDescent="0.2">
      <c r="A10" s="17" t="s">
        <v>7</v>
      </c>
      <c r="B10" s="9">
        <v>20</v>
      </c>
      <c r="C10" s="10"/>
      <c r="D10" s="11"/>
    </row>
    <row r="11" spans="1:4" x14ac:dyDescent="0.2">
      <c r="A11" s="17" t="s">
        <v>8</v>
      </c>
      <c r="B11" s="9">
        <v>58</v>
      </c>
      <c r="C11" s="10"/>
      <c r="D11" s="11"/>
    </row>
    <row r="12" spans="1:4" x14ac:dyDescent="0.2">
      <c r="A12" s="17" t="s">
        <v>9</v>
      </c>
      <c r="B12" s="9">
        <v>94.75</v>
      </c>
      <c r="C12" s="10"/>
      <c r="D12" s="11"/>
    </row>
    <row r="13" spans="1:4" ht="15.75" x14ac:dyDescent="0.25">
      <c r="A13" s="16" t="s">
        <v>33</v>
      </c>
      <c r="B13" s="9"/>
      <c r="C13" s="10"/>
      <c r="D13" s="11"/>
    </row>
    <row r="14" spans="1:4" ht="15.75" x14ac:dyDescent="0.25">
      <c r="A14" s="16" t="s">
        <v>10</v>
      </c>
      <c r="B14" s="9"/>
      <c r="C14" s="10"/>
      <c r="D14" s="11"/>
    </row>
    <row r="15" spans="1:4" x14ac:dyDescent="0.2">
      <c r="A15" s="17" t="s">
        <v>35</v>
      </c>
      <c r="B15" s="9"/>
      <c r="C15" s="10"/>
      <c r="D15" s="11">
        <v>420</v>
      </c>
    </row>
    <row r="16" spans="1:4" x14ac:dyDescent="0.2">
      <c r="A16" s="17" t="s">
        <v>112</v>
      </c>
      <c r="B16" s="9">
        <v>75</v>
      </c>
      <c r="C16" s="10"/>
      <c r="D16" s="11"/>
    </row>
    <row r="17" spans="1:4" ht="15.75" x14ac:dyDescent="0.25">
      <c r="A17" s="16" t="s">
        <v>12</v>
      </c>
      <c r="B17" s="9"/>
      <c r="C17" s="10"/>
      <c r="D17" s="11"/>
    </row>
    <row r="18" spans="1:4" ht="15.75" x14ac:dyDescent="0.25">
      <c r="A18" s="16" t="s">
        <v>54</v>
      </c>
      <c r="B18" s="9"/>
      <c r="C18" s="10"/>
      <c r="D18" s="11"/>
    </row>
    <row r="19" spans="1:4" ht="15.75" x14ac:dyDescent="0.25">
      <c r="A19" s="16" t="s">
        <v>37</v>
      </c>
      <c r="B19" s="9"/>
      <c r="C19" s="10"/>
      <c r="D19" s="11"/>
    </row>
    <row r="20" spans="1:4" ht="15.75" x14ac:dyDescent="0.25">
      <c r="A20" s="18" t="s">
        <v>41</v>
      </c>
      <c r="B20" s="19"/>
      <c r="C20" s="20"/>
      <c r="D20" s="21"/>
    </row>
    <row r="21" spans="1:4" ht="15.75" x14ac:dyDescent="0.25">
      <c r="A21" s="16" t="s">
        <v>85</v>
      </c>
      <c r="B21" s="9"/>
      <c r="C21" s="9"/>
      <c r="D21" s="11"/>
    </row>
    <row r="22" spans="1:4" ht="15.75" x14ac:dyDescent="0.25">
      <c r="A22" s="16" t="s">
        <v>42</v>
      </c>
      <c r="B22" s="9"/>
      <c r="C22" s="10"/>
      <c r="D22" s="11"/>
    </row>
    <row r="23" spans="1:4" x14ac:dyDescent="0.2">
      <c r="A23" s="17" t="s">
        <v>40</v>
      </c>
      <c r="B23" s="9"/>
      <c r="C23" s="10">
        <v>-2</v>
      </c>
      <c r="D23" s="11"/>
    </row>
    <row r="24" spans="1:4" x14ac:dyDescent="0.2">
      <c r="A24" s="17" t="s">
        <v>55</v>
      </c>
      <c r="B24" s="9"/>
      <c r="C24" s="10">
        <v>-36.270000000000003</v>
      </c>
      <c r="D24" s="11"/>
    </row>
    <row r="25" spans="1:4" x14ac:dyDescent="0.2">
      <c r="A25" s="17" t="s">
        <v>118</v>
      </c>
      <c r="B25" s="9"/>
      <c r="C25" s="10">
        <v>-2.71</v>
      </c>
      <c r="D25" s="11">
        <v>-4.25</v>
      </c>
    </row>
    <row r="26" spans="1:4" ht="15.75" x14ac:dyDescent="0.25">
      <c r="A26" s="16" t="s">
        <v>43</v>
      </c>
      <c r="B26" s="9"/>
      <c r="C26" s="10"/>
      <c r="D26" s="11"/>
    </row>
    <row r="27" spans="1:4" x14ac:dyDescent="0.2">
      <c r="A27" s="17" t="s">
        <v>119</v>
      </c>
      <c r="B27" s="9">
        <v>-55.49</v>
      </c>
      <c r="C27" s="10"/>
      <c r="D27" s="11"/>
    </row>
    <row r="28" spans="1:4" x14ac:dyDescent="0.2">
      <c r="A28" s="17" t="s">
        <v>120</v>
      </c>
      <c r="B28" s="9">
        <v>-150</v>
      </c>
      <c r="C28" s="10"/>
      <c r="D28" s="11"/>
    </row>
    <row r="29" spans="1:4" ht="15.75" x14ac:dyDescent="0.25">
      <c r="A29" s="16" t="s">
        <v>45</v>
      </c>
      <c r="B29" s="22"/>
      <c r="C29" s="10"/>
      <c r="D29" s="23"/>
    </row>
    <row r="30" spans="1:4" ht="15.75" x14ac:dyDescent="0.25">
      <c r="A30" s="16" t="s">
        <v>19</v>
      </c>
      <c r="B30" s="22"/>
      <c r="C30" s="10"/>
      <c r="D30" s="23"/>
    </row>
    <row r="31" spans="1:4" x14ac:dyDescent="0.2">
      <c r="A31" s="17" t="s">
        <v>74</v>
      </c>
      <c r="B31" s="9">
        <v>-17.850000000000001</v>
      </c>
      <c r="C31" s="10"/>
      <c r="D31" s="23"/>
    </row>
    <row r="32" spans="1:4" x14ac:dyDescent="0.2">
      <c r="A32" s="17" t="s">
        <v>125</v>
      </c>
      <c r="B32" s="9">
        <v>-10.220000000000001</v>
      </c>
      <c r="C32" s="10"/>
      <c r="D32" s="23"/>
    </row>
    <row r="33" spans="1:6" x14ac:dyDescent="0.2">
      <c r="A33" s="17" t="s">
        <v>60</v>
      </c>
      <c r="B33" s="9">
        <v>-23.98</v>
      </c>
      <c r="C33" s="10"/>
      <c r="D33" s="23"/>
    </row>
    <row r="34" spans="1:6" ht="15.75" x14ac:dyDescent="0.25">
      <c r="A34" s="16" t="s">
        <v>37</v>
      </c>
      <c r="B34" s="9"/>
      <c r="C34" s="10"/>
      <c r="D34" s="23"/>
    </row>
    <row r="35" spans="1:6" ht="15.75" x14ac:dyDescent="0.25">
      <c r="A35" s="6" t="s">
        <v>46</v>
      </c>
      <c r="B35" s="24"/>
      <c r="C35" s="25"/>
      <c r="D35" s="26"/>
    </row>
    <row r="36" spans="1:6" x14ac:dyDescent="0.2">
      <c r="A36" s="27" t="s">
        <v>47</v>
      </c>
      <c r="B36" s="9">
        <f>SUM(B8:B19)</f>
        <v>259.75</v>
      </c>
      <c r="C36" s="10">
        <f>SUM(C8:C19)</f>
        <v>468.5</v>
      </c>
      <c r="D36" s="11">
        <f>SUM(D8:D19)</f>
        <v>420</v>
      </c>
      <c r="E36" s="30"/>
      <c r="F36" s="30"/>
    </row>
    <row r="37" spans="1:6" x14ac:dyDescent="0.2">
      <c r="A37" s="27" t="s">
        <v>48</v>
      </c>
      <c r="B37" s="9">
        <f>SUM(B22:B34)</f>
        <v>-257.54000000000002</v>
      </c>
      <c r="C37" s="10">
        <f>SUM(C21:C34)</f>
        <v>-40.980000000000004</v>
      </c>
      <c r="D37" s="11">
        <f>SUM(D22:D34)</f>
        <v>-4.25</v>
      </c>
      <c r="E37" s="30"/>
      <c r="F37" s="30"/>
    </row>
    <row r="38" spans="1:6" ht="15.75" x14ac:dyDescent="0.25">
      <c r="A38" s="16" t="s">
        <v>49</v>
      </c>
      <c r="B38" s="9">
        <f>SUM(B36:B37)</f>
        <v>2.2099999999999795</v>
      </c>
      <c r="C38" s="10">
        <f>SUM(C36:C37)</f>
        <v>427.52</v>
      </c>
      <c r="D38" s="11">
        <f>SUM(D36:D37)</f>
        <v>415.75</v>
      </c>
      <c r="E38" s="30"/>
    </row>
    <row r="39" spans="1:6" x14ac:dyDescent="0.2">
      <c r="A39" s="27" t="s">
        <v>37</v>
      </c>
      <c r="B39" s="22"/>
      <c r="C39" s="10"/>
      <c r="D39" s="23"/>
    </row>
    <row r="40" spans="1:6" x14ac:dyDescent="0.2">
      <c r="A40" s="8"/>
      <c r="B40" s="22"/>
      <c r="C40" s="10"/>
      <c r="D40" s="23"/>
    </row>
    <row r="41" spans="1:6" ht="15.75" x14ac:dyDescent="0.25">
      <c r="A41" s="6" t="s">
        <v>50</v>
      </c>
      <c r="B41" s="7">
        <f>SUM(B38+B5)</f>
        <v>972.04</v>
      </c>
      <c r="C41" s="25">
        <f>SUM(C38+C5)</f>
        <v>5605.4600000000009</v>
      </c>
      <c r="D41" s="35">
        <f>SUM(D38+D5)</f>
        <v>19352.679999999997</v>
      </c>
    </row>
    <row r="42" spans="1:6" ht="16.5" thickBot="1" x14ac:dyDescent="0.3">
      <c r="A42" s="28" t="s">
        <v>51</v>
      </c>
      <c r="B42" s="103"/>
      <c r="C42" s="104"/>
      <c r="D42" s="105"/>
    </row>
  </sheetData>
  <sortState xmlns:xlrd2="http://schemas.microsoft.com/office/spreadsheetml/2017/richdata2" ref="F9:H30">
    <sortCondition ref="F8:F30"/>
  </sortState>
  <mergeCells count="3">
    <mergeCell ref="A2:A4"/>
    <mergeCell ref="B3:D3"/>
    <mergeCell ref="B42:D42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E734F-F6DB-4B78-94B3-B142E570052F}">
  <sheetPr>
    <tabColor theme="9"/>
    <pageSetUpPr fitToPage="1"/>
  </sheetPr>
  <dimension ref="A2:U317"/>
  <sheetViews>
    <sheetView zoomScale="80" zoomScaleNormal="80" workbookViewId="0">
      <selection activeCell="I28" sqref="I28"/>
    </sheetView>
  </sheetViews>
  <sheetFormatPr defaultColWidth="8.85546875" defaultRowHeight="15" x14ac:dyDescent="0.2"/>
  <cols>
    <col min="1" max="1" width="44.42578125" style="29" customWidth="1"/>
    <col min="2" max="2" width="16" style="29" customWidth="1"/>
    <col min="3" max="3" width="17.140625" style="30" customWidth="1"/>
    <col min="4" max="4" width="16.42578125" style="29" customWidth="1"/>
    <col min="5" max="5" width="12.42578125" style="29" bestFit="1" customWidth="1"/>
    <col min="6" max="6" width="23.28515625" style="29" customWidth="1"/>
    <col min="7" max="7" width="11.7109375" style="29" customWidth="1"/>
    <col min="8" max="8" width="13.7109375" style="29" customWidth="1"/>
    <col min="9" max="9" width="8.85546875" style="29" customWidth="1"/>
    <col min="10" max="10" width="16.28515625" style="29" customWidth="1"/>
    <col min="11" max="11" width="8.85546875" style="29" customWidth="1"/>
    <col min="12" max="13" width="13.28515625" style="29" customWidth="1"/>
    <col min="14" max="14" width="20.7109375" style="29" customWidth="1"/>
    <col min="15" max="15" width="12.7109375" style="29" customWidth="1"/>
    <col min="16" max="16" width="16.28515625" style="29" customWidth="1"/>
    <col min="17" max="16384" width="8.85546875" style="29"/>
  </cols>
  <sheetData>
    <row r="2" spans="1:4" ht="15.75" thickBot="1" x14ac:dyDescent="0.25">
      <c r="A2" s="98" t="s">
        <v>26</v>
      </c>
    </row>
    <row r="3" spans="1:4" x14ac:dyDescent="0.2">
      <c r="A3" s="99"/>
      <c r="B3" s="100" t="s">
        <v>84</v>
      </c>
      <c r="C3" s="101"/>
      <c r="D3" s="102"/>
    </row>
    <row r="4" spans="1:4" x14ac:dyDescent="0.2">
      <c r="A4" s="99"/>
      <c r="B4" s="90" t="s">
        <v>28</v>
      </c>
      <c r="C4" s="91" t="s">
        <v>69</v>
      </c>
      <c r="D4" s="92" t="s">
        <v>88</v>
      </c>
    </row>
    <row r="5" spans="1:4" ht="15.75" x14ac:dyDescent="0.25">
      <c r="A5" s="6" t="s">
        <v>30</v>
      </c>
      <c r="B5" s="7">
        <f>'Feb 26'!$B$41</f>
        <v>972.04</v>
      </c>
      <c r="C5" s="7">
        <f>'Feb 26'!$C$41</f>
        <v>5605.4600000000009</v>
      </c>
      <c r="D5" s="32">
        <f>'Feb 26'!$D$41</f>
        <v>19352.679999999997</v>
      </c>
    </row>
    <row r="6" spans="1:4" x14ac:dyDescent="0.2">
      <c r="A6" s="8"/>
      <c r="B6" s="9"/>
      <c r="C6" s="10"/>
      <c r="D6" s="11"/>
    </row>
    <row r="7" spans="1:4" ht="15.75" x14ac:dyDescent="0.25">
      <c r="A7" s="12" t="s">
        <v>31</v>
      </c>
      <c r="B7" s="13"/>
      <c r="C7" s="14"/>
      <c r="D7" s="15"/>
    </row>
    <row r="8" spans="1:4" ht="15.75" x14ac:dyDescent="0.25">
      <c r="A8" s="16" t="s">
        <v>32</v>
      </c>
      <c r="B8" s="9"/>
      <c r="C8" s="10">
        <v>626.5</v>
      </c>
      <c r="D8" s="11"/>
    </row>
    <row r="9" spans="1:4" x14ac:dyDescent="0.2">
      <c r="A9" s="17" t="s">
        <v>115</v>
      </c>
      <c r="B9" s="9">
        <v>38</v>
      </c>
      <c r="C9" s="10"/>
      <c r="D9" s="11"/>
    </row>
    <row r="10" spans="1:4" x14ac:dyDescent="0.2">
      <c r="A10" s="17" t="s">
        <v>7</v>
      </c>
      <c r="B10" s="9">
        <v>75</v>
      </c>
      <c r="C10" s="10"/>
      <c r="D10" s="11"/>
    </row>
    <row r="11" spans="1:4" x14ac:dyDescent="0.2">
      <c r="A11" s="17" t="s">
        <v>8</v>
      </c>
      <c r="B11" s="9">
        <v>49</v>
      </c>
      <c r="C11" s="10"/>
      <c r="D11" s="11"/>
    </row>
    <row r="12" spans="1:4" x14ac:dyDescent="0.2">
      <c r="A12" s="17" t="s">
        <v>9</v>
      </c>
      <c r="B12" s="9">
        <v>59</v>
      </c>
      <c r="C12" s="10"/>
      <c r="D12" s="11"/>
    </row>
    <row r="13" spans="1:4" ht="15.75" x14ac:dyDescent="0.25">
      <c r="A13" s="16" t="s">
        <v>33</v>
      </c>
      <c r="B13" s="9"/>
      <c r="C13" s="10"/>
      <c r="D13" s="11"/>
    </row>
    <row r="14" spans="1:4" ht="15.75" x14ac:dyDescent="0.25">
      <c r="A14" s="16" t="s">
        <v>10</v>
      </c>
      <c r="B14" s="9"/>
      <c r="C14" s="10"/>
      <c r="D14" s="11"/>
    </row>
    <row r="15" spans="1:4" x14ac:dyDescent="0.2">
      <c r="A15" s="97" t="s">
        <v>121</v>
      </c>
      <c r="B15" s="9">
        <v>20</v>
      </c>
      <c r="C15" s="10"/>
      <c r="D15" s="11"/>
    </row>
    <row r="16" spans="1:4" x14ac:dyDescent="0.2">
      <c r="A16" s="97" t="s">
        <v>35</v>
      </c>
      <c r="B16" s="9"/>
      <c r="C16" s="10"/>
      <c r="D16" s="11">
        <v>420</v>
      </c>
    </row>
    <row r="17" spans="1:4" ht="15.75" x14ac:dyDescent="0.25">
      <c r="A17" s="16" t="s">
        <v>12</v>
      </c>
      <c r="B17" s="9"/>
      <c r="C17" s="10"/>
      <c r="D17" s="11"/>
    </row>
    <row r="18" spans="1:4" ht="15.75" x14ac:dyDescent="0.25">
      <c r="A18" s="16" t="s">
        <v>54</v>
      </c>
      <c r="B18" s="9"/>
      <c r="C18" s="10"/>
      <c r="D18" s="11"/>
    </row>
    <row r="19" spans="1:4" ht="15.75" x14ac:dyDescent="0.25">
      <c r="A19" s="16" t="s">
        <v>37</v>
      </c>
      <c r="B19" s="9"/>
      <c r="C19" s="10"/>
      <c r="D19" s="11"/>
    </row>
    <row r="20" spans="1:4" ht="15.75" x14ac:dyDescent="0.25">
      <c r="A20" s="18" t="s">
        <v>41</v>
      </c>
      <c r="B20" s="87"/>
      <c r="C20" s="20"/>
      <c r="D20" s="21"/>
    </row>
    <row r="21" spans="1:4" ht="15.75" x14ac:dyDescent="0.25">
      <c r="A21" s="16" t="s">
        <v>42</v>
      </c>
      <c r="B21" s="9"/>
      <c r="C21" s="10"/>
      <c r="D21" s="11"/>
    </row>
    <row r="22" spans="1:4" x14ac:dyDescent="0.2">
      <c r="A22" s="17" t="s">
        <v>122</v>
      </c>
      <c r="B22" s="9">
        <v>-120</v>
      </c>
      <c r="C22" s="10"/>
      <c r="D22" s="11"/>
    </row>
    <row r="23" spans="1:4" x14ac:dyDescent="0.2">
      <c r="A23" s="17" t="s">
        <v>40</v>
      </c>
      <c r="B23" s="9"/>
      <c r="C23" s="10">
        <v>-2</v>
      </c>
      <c r="D23" s="11"/>
    </row>
    <row r="24" spans="1:4" x14ac:dyDescent="0.2">
      <c r="A24" s="17" t="s">
        <v>16</v>
      </c>
      <c r="B24" s="9"/>
      <c r="C24" s="10">
        <v>-3885</v>
      </c>
      <c r="D24" s="11"/>
    </row>
    <row r="25" spans="1:4" x14ac:dyDescent="0.2">
      <c r="A25" s="96" t="s">
        <v>118</v>
      </c>
      <c r="B25" s="9"/>
      <c r="C25" s="10"/>
      <c r="D25" s="11">
        <v>-4.25</v>
      </c>
    </row>
    <row r="26" spans="1:4" ht="15.75" x14ac:dyDescent="0.25">
      <c r="A26" s="16" t="s">
        <v>86</v>
      </c>
      <c r="B26" s="9"/>
      <c r="C26" s="10"/>
      <c r="D26" s="11"/>
    </row>
    <row r="27" spans="1:4" ht="15.75" x14ac:dyDescent="0.25">
      <c r="A27" s="16" t="s">
        <v>45</v>
      </c>
      <c r="B27" s="9"/>
      <c r="C27" s="10"/>
      <c r="D27" s="11"/>
    </row>
    <row r="28" spans="1:4" ht="15.75" x14ac:dyDescent="0.25">
      <c r="A28" s="16" t="s">
        <v>19</v>
      </c>
      <c r="B28" s="9"/>
      <c r="C28" s="10"/>
      <c r="D28" s="23"/>
    </row>
    <row r="29" spans="1:4" x14ac:dyDescent="0.2">
      <c r="A29" s="17" t="s">
        <v>66</v>
      </c>
      <c r="B29" s="9">
        <v>-2.69</v>
      </c>
      <c r="C29" s="80"/>
      <c r="D29" s="23"/>
    </row>
    <row r="30" spans="1:4" x14ac:dyDescent="0.2">
      <c r="A30" s="17" t="s">
        <v>123</v>
      </c>
      <c r="B30" s="9"/>
      <c r="C30" s="10">
        <v>-80.099999999999994</v>
      </c>
      <c r="D30" s="23"/>
    </row>
    <row r="31" spans="1:4" x14ac:dyDescent="0.2">
      <c r="A31" s="17" t="s">
        <v>91</v>
      </c>
      <c r="B31" s="9">
        <v>-17.66</v>
      </c>
      <c r="C31" s="80"/>
      <c r="D31" s="23"/>
    </row>
    <row r="32" spans="1:4" x14ac:dyDescent="0.2">
      <c r="A32" s="17" t="s">
        <v>124</v>
      </c>
      <c r="B32" s="9">
        <v>-10</v>
      </c>
      <c r="C32" s="80"/>
      <c r="D32" s="23"/>
    </row>
    <row r="33" spans="1:6" x14ac:dyDescent="0.2">
      <c r="A33" s="17" t="s">
        <v>128</v>
      </c>
      <c r="B33" s="9">
        <v>-5.73</v>
      </c>
      <c r="C33" s="80"/>
      <c r="D33" s="23"/>
    </row>
    <row r="34" spans="1:6" x14ac:dyDescent="0.2">
      <c r="A34" s="17" t="s">
        <v>110</v>
      </c>
      <c r="B34" s="9">
        <v>-10.09</v>
      </c>
      <c r="C34" s="80"/>
      <c r="D34" s="23"/>
    </row>
    <row r="35" spans="1:6" x14ac:dyDescent="0.2">
      <c r="A35" s="17" t="s">
        <v>128</v>
      </c>
      <c r="B35" s="9">
        <v>-3.84</v>
      </c>
      <c r="C35" s="80"/>
      <c r="D35" s="23"/>
    </row>
    <row r="36" spans="1:6" x14ac:dyDescent="0.2">
      <c r="A36" s="17" t="s">
        <v>67</v>
      </c>
      <c r="B36" s="9">
        <v>-4.58</v>
      </c>
      <c r="C36" s="80"/>
      <c r="D36" s="23"/>
    </row>
    <row r="37" spans="1:6" x14ac:dyDescent="0.2">
      <c r="A37" s="17" t="s">
        <v>110</v>
      </c>
      <c r="B37" s="9">
        <v>-3.74</v>
      </c>
      <c r="C37" s="80"/>
      <c r="D37" s="23"/>
    </row>
    <row r="38" spans="1:6" x14ac:dyDescent="0.2">
      <c r="A38" s="17" t="s">
        <v>128</v>
      </c>
      <c r="B38" s="9">
        <v>-7.75</v>
      </c>
      <c r="C38" s="80"/>
      <c r="D38" s="23"/>
    </row>
    <row r="39" spans="1:6" x14ac:dyDescent="0.2">
      <c r="A39" s="17" t="s">
        <v>67</v>
      </c>
      <c r="B39" s="9">
        <v>-7.27</v>
      </c>
      <c r="C39" s="80"/>
      <c r="D39" s="23"/>
    </row>
    <row r="40" spans="1:6" ht="15.75" x14ac:dyDescent="0.25">
      <c r="A40" s="16" t="s">
        <v>37</v>
      </c>
      <c r="B40" s="9"/>
      <c r="C40" s="10"/>
      <c r="D40" s="23"/>
    </row>
    <row r="41" spans="1:6" ht="15.75" x14ac:dyDescent="0.25">
      <c r="A41" s="6" t="s">
        <v>46</v>
      </c>
      <c r="B41" s="24"/>
      <c r="C41" s="25"/>
      <c r="D41" s="26"/>
    </row>
    <row r="42" spans="1:6" x14ac:dyDescent="0.2">
      <c r="A42" s="27" t="s">
        <v>47</v>
      </c>
      <c r="B42" s="9">
        <f>SUM(B8:B19)</f>
        <v>241</v>
      </c>
      <c r="C42" s="10">
        <f>SUM(C8:C19)</f>
        <v>626.5</v>
      </c>
      <c r="D42" s="11">
        <f>SUM(D8:D18)</f>
        <v>420</v>
      </c>
      <c r="E42" s="30"/>
      <c r="F42" s="30"/>
    </row>
    <row r="43" spans="1:6" x14ac:dyDescent="0.2">
      <c r="A43" s="27" t="s">
        <v>48</v>
      </c>
      <c r="B43" s="9">
        <f>SUM(B21:B40)</f>
        <v>-193.35000000000002</v>
      </c>
      <c r="C43" s="10">
        <f>SUM(C22:C39)</f>
        <v>-3967.1</v>
      </c>
      <c r="D43" s="11">
        <f>SUM(D22:D39)</f>
        <v>-4.25</v>
      </c>
      <c r="E43" s="30"/>
      <c r="F43" s="30"/>
    </row>
    <row r="44" spans="1:6" ht="15.75" x14ac:dyDescent="0.25">
      <c r="A44" s="16" t="s">
        <v>49</v>
      </c>
      <c r="B44" s="9">
        <f>SUM(B42:B43)</f>
        <v>47.649999999999977</v>
      </c>
      <c r="C44" s="9">
        <f>SUM(C42:C43)</f>
        <v>-3340.6</v>
      </c>
      <c r="D44" s="34">
        <f>SUM(D42:D43)</f>
        <v>415.75</v>
      </c>
      <c r="E44" s="30"/>
    </row>
    <row r="45" spans="1:6" x14ac:dyDescent="0.2">
      <c r="A45" s="27"/>
      <c r="B45" s="22"/>
      <c r="C45" s="10"/>
      <c r="D45" s="23"/>
    </row>
    <row r="46" spans="1:6" x14ac:dyDescent="0.2">
      <c r="A46" s="8"/>
      <c r="B46" s="22"/>
      <c r="C46" s="10"/>
      <c r="D46" s="23"/>
    </row>
    <row r="47" spans="1:6" ht="15.75" x14ac:dyDescent="0.25">
      <c r="A47" s="6" t="s">
        <v>50</v>
      </c>
      <c r="B47" s="7">
        <f>SUM(B44,B5)</f>
        <v>1019.6899999999999</v>
      </c>
      <c r="C47" s="25">
        <f>SUM(C44,C5)</f>
        <v>2264.860000000001</v>
      </c>
      <c r="D47" s="35">
        <f>SUM(D44,D5)</f>
        <v>19768.429999999997</v>
      </c>
    </row>
    <row r="48" spans="1:6" ht="16.5" thickBot="1" x14ac:dyDescent="0.3">
      <c r="A48" s="28" t="s">
        <v>51</v>
      </c>
      <c r="B48" s="103"/>
      <c r="C48" s="104"/>
      <c r="D48" s="105"/>
    </row>
    <row r="72" spans="6:6" x14ac:dyDescent="0.2">
      <c r="F72" s="29">
        <v>0</v>
      </c>
    </row>
    <row r="73" spans="6:6" x14ac:dyDescent="0.2">
      <c r="F73" s="29">
        <v>0</v>
      </c>
    </row>
    <row r="74" spans="6:6" x14ac:dyDescent="0.2">
      <c r="F74" s="29">
        <v>0</v>
      </c>
    </row>
    <row r="75" spans="6:6" x14ac:dyDescent="0.2">
      <c r="F75" s="29">
        <v>0</v>
      </c>
    </row>
    <row r="76" spans="6:6" x14ac:dyDescent="0.2">
      <c r="F76" s="29">
        <v>0</v>
      </c>
    </row>
    <row r="77" spans="6:6" x14ac:dyDescent="0.2">
      <c r="F77" s="29">
        <v>0</v>
      </c>
    </row>
    <row r="78" spans="6:6" x14ac:dyDescent="0.2">
      <c r="F78" s="29">
        <v>0</v>
      </c>
    </row>
    <row r="79" spans="6:6" x14ac:dyDescent="0.2">
      <c r="F79" s="29">
        <v>0</v>
      </c>
    </row>
    <row r="80" spans="6:6" x14ac:dyDescent="0.2">
      <c r="F80" s="29">
        <v>0</v>
      </c>
    </row>
    <row r="81" spans="6:6" x14ac:dyDescent="0.2">
      <c r="F81" s="29">
        <v>0</v>
      </c>
    </row>
    <row r="82" spans="6:6" x14ac:dyDescent="0.2">
      <c r="F82" s="29">
        <v>0</v>
      </c>
    </row>
    <row r="83" spans="6:6" x14ac:dyDescent="0.2">
      <c r="F83" s="29">
        <v>0</v>
      </c>
    </row>
    <row r="84" spans="6:6" x14ac:dyDescent="0.2">
      <c r="F84" s="29">
        <v>0</v>
      </c>
    </row>
    <row r="85" spans="6:6" x14ac:dyDescent="0.2">
      <c r="F85" s="29">
        <v>0</v>
      </c>
    </row>
    <row r="86" spans="6:6" x14ac:dyDescent="0.2">
      <c r="F86" s="29">
        <v>0</v>
      </c>
    </row>
    <row r="87" spans="6:6" x14ac:dyDescent="0.2">
      <c r="F87" s="29">
        <v>0</v>
      </c>
    </row>
    <row r="88" spans="6:6" x14ac:dyDescent="0.2">
      <c r="F88" s="29">
        <v>0</v>
      </c>
    </row>
    <row r="89" spans="6:6" x14ac:dyDescent="0.2">
      <c r="F89" s="29">
        <v>0</v>
      </c>
    </row>
    <row r="90" spans="6:6" x14ac:dyDescent="0.2">
      <c r="F90" s="29">
        <v>0</v>
      </c>
    </row>
    <row r="91" spans="6:6" x14ac:dyDescent="0.2">
      <c r="F91" s="29">
        <v>0</v>
      </c>
    </row>
    <row r="92" spans="6:6" x14ac:dyDescent="0.2">
      <c r="F92" s="29">
        <v>0</v>
      </c>
    </row>
    <row r="93" spans="6:6" x14ac:dyDescent="0.2">
      <c r="F93" s="29">
        <v>0</v>
      </c>
    </row>
    <row r="94" spans="6:6" x14ac:dyDescent="0.2">
      <c r="F94" s="29">
        <v>0</v>
      </c>
    </row>
    <row r="95" spans="6:6" x14ac:dyDescent="0.2">
      <c r="F95" s="29">
        <v>0</v>
      </c>
    </row>
    <row r="96" spans="6:6" x14ac:dyDescent="0.2">
      <c r="F96" s="29">
        <v>0</v>
      </c>
    </row>
    <row r="97" spans="6:6" x14ac:dyDescent="0.2">
      <c r="F97" s="29">
        <v>0</v>
      </c>
    </row>
    <row r="98" spans="6:6" x14ac:dyDescent="0.2">
      <c r="F98" s="29">
        <v>0</v>
      </c>
    </row>
    <row r="99" spans="6:6" x14ac:dyDescent="0.2">
      <c r="F99" s="29">
        <v>0</v>
      </c>
    </row>
    <row r="100" spans="6:6" x14ac:dyDescent="0.2">
      <c r="F100" s="29">
        <v>0</v>
      </c>
    </row>
    <row r="101" spans="6:6" x14ac:dyDescent="0.2">
      <c r="F101" s="29">
        <v>0</v>
      </c>
    </row>
    <row r="102" spans="6:6" x14ac:dyDescent="0.2">
      <c r="F102" s="29">
        <v>0</v>
      </c>
    </row>
    <row r="103" spans="6:6" x14ac:dyDescent="0.2">
      <c r="F103" s="29">
        <v>0</v>
      </c>
    </row>
    <row r="104" spans="6:6" x14ac:dyDescent="0.2">
      <c r="F104" s="29">
        <v>0</v>
      </c>
    </row>
    <row r="105" spans="6:6" x14ac:dyDescent="0.2">
      <c r="F105" s="29">
        <v>0</v>
      </c>
    </row>
    <row r="106" spans="6:6" x14ac:dyDescent="0.2">
      <c r="F106" s="29">
        <v>0</v>
      </c>
    </row>
    <row r="107" spans="6:6" x14ac:dyDescent="0.2">
      <c r="F107" s="29">
        <v>0</v>
      </c>
    </row>
    <row r="108" spans="6:6" x14ac:dyDescent="0.2">
      <c r="F108" s="29">
        <v>0</v>
      </c>
    </row>
    <row r="109" spans="6:6" x14ac:dyDescent="0.2">
      <c r="F109" s="29">
        <v>0</v>
      </c>
    </row>
    <row r="110" spans="6:6" x14ac:dyDescent="0.2">
      <c r="F110" s="29">
        <v>0</v>
      </c>
    </row>
    <row r="111" spans="6:6" x14ac:dyDescent="0.2">
      <c r="F111" s="29">
        <v>0</v>
      </c>
    </row>
    <row r="112" spans="6:6" x14ac:dyDescent="0.2">
      <c r="F112" s="29">
        <v>0</v>
      </c>
    </row>
    <row r="113" spans="6:6" x14ac:dyDescent="0.2">
      <c r="F113" s="29">
        <v>0</v>
      </c>
    </row>
    <row r="114" spans="6:6" x14ac:dyDescent="0.2">
      <c r="F114" s="29">
        <v>0</v>
      </c>
    </row>
    <row r="115" spans="6:6" x14ac:dyDescent="0.2">
      <c r="F115" s="29">
        <v>0</v>
      </c>
    </row>
    <row r="116" spans="6:6" x14ac:dyDescent="0.2">
      <c r="F116" s="29">
        <v>0</v>
      </c>
    </row>
    <row r="117" spans="6:6" x14ac:dyDescent="0.2">
      <c r="F117" s="29">
        <v>0</v>
      </c>
    </row>
    <row r="118" spans="6:6" x14ac:dyDescent="0.2">
      <c r="F118" s="29">
        <v>0</v>
      </c>
    </row>
    <row r="119" spans="6:6" x14ac:dyDescent="0.2">
      <c r="F119" s="29">
        <v>0</v>
      </c>
    </row>
    <row r="120" spans="6:6" x14ac:dyDescent="0.2">
      <c r="F120" s="29">
        <v>0</v>
      </c>
    </row>
    <row r="121" spans="6:6" x14ac:dyDescent="0.2">
      <c r="F121" s="29">
        <v>0</v>
      </c>
    </row>
    <row r="122" spans="6:6" x14ac:dyDescent="0.2">
      <c r="F122" s="29">
        <v>0</v>
      </c>
    </row>
    <row r="123" spans="6:6" x14ac:dyDescent="0.2">
      <c r="F123" s="29">
        <v>0</v>
      </c>
    </row>
    <row r="124" spans="6:6" x14ac:dyDescent="0.2">
      <c r="F124" s="29">
        <v>0</v>
      </c>
    </row>
    <row r="125" spans="6:6" x14ac:dyDescent="0.2">
      <c r="F125" s="29">
        <v>0</v>
      </c>
    </row>
    <row r="126" spans="6:6" x14ac:dyDescent="0.2">
      <c r="F126" s="29">
        <v>0</v>
      </c>
    </row>
    <row r="127" spans="6:6" x14ac:dyDescent="0.2">
      <c r="F127" s="29">
        <v>0</v>
      </c>
    </row>
    <row r="128" spans="6:6" x14ac:dyDescent="0.2">
      <c r="F128" s="29">
        <v>0</v>
      </c>
    </row>
    <row r="129" spans="6:6" x14ac:dyDescent="0.2">
      <c r="F129" s="29">
        <v>0</v>
      </c>
    </row>
    <row r="130" spans="6:6" x14ac:dyDescent="0.2">
      <c r="F130" s="29">
        <v>0</v>
      </c>
    </row>
    <row r="131" spans="6:6" x14ac:dyDescent="0.2">
      <c r="F131" s="29">
        <v>0</v>
      </c>
    </row>
    <row r="132" spans="6:6" x14ac:dyDescent="0.2">
      <c r="F132" s="29">
        <v>0</v>
      </c>
    </row>
    <row r="133" spans="6:6" x14ac:dyDescent="0.2">
      <c r="F133" s="29">
        <v>0</v>
      </c>
    </row>
    <row r="134" spans="6:6" x14ac:dyDescent="0.2">
      <c r="F134" s="29">
        <v>0</v>
      </c>
    </row>
    <row r="135" spans="6:6" x14ac:dyDescent="0.2">
      <c r="F135" s="29">
        <v>0</v>
      </c>
    </row>
    <row r="136" spans="6:6" x14ac:dyDescent="0.2">
      <c r="F136" s="29">
        <v>0</v>
      </c>
    </row>
    <row r="137" spans="6:6" x14ac:dyDescent="0.2">
      <c r="F137" s="29">
        <v>0</v>
      </c>
    </row>
    <row r="138" spans="6:6" x14ac:dyDescent="0.2">
      <c r="F138" s="29">
        <v>0</v>
      </c>
    </row>
    <row r="139" spans="6:6" x14ac:dyDescent="0.2">
      <c r="F139" s="29">
        <v>0</v>
      </c>
    </row>
    <row r="140" spans="6:6" x14ac:dyDescent="0.2">
      <c r="F140" s="29">
        <v>0</v>
      </c>
    </row>
    <row r="141" spans="6:6" x14ac:dyDescent="0.2">
      <c r="F141" s="29">
        <v>0</v>
      </c>
    </row>
    <row r="142" spans="6:6" x14ac:dyDescent="0.2">
      <c r="F142" s="29">
        <v>0</v>
      </c>
    </row>
    <row r="143" spans="6:6" x14ac:dyDescent="0.2">
      <c r="F143" s="29">
        <v>0</v>
      </c>
    </row>
    <row r="144" spans="6:6" x14ac:dyDescent="0.2">
      <c r="F144" s="29">
        <v>0</v>
      </c>
    </row>
    <row r="145" spans="6:6" x14ac:dyDescent="0.2">
      <c r="F145" s="29">
        <v>0</v>
      </c>
    </row>
    <row r="146" spans="6:6" x14ac:dyDescent="0.2">
      <c r="F146" s="29">
        <v>0</v>
      </c>
    </row>
    <row r="147" spans="6:6" x14ac:dyDescent="0.2">
      <c r="F147" s="29">
        <v>0</v>
      </c>
    </row>
    <row r="148" spans="6:6" x14ac:dyDescent="0.2">
      <c r="F148" s="29">
        <v>0</v>
      </c>
    </row>
    <row r="149" spans="6:6" x14ac:dyDescent="0.2">
      <c r="F149" s="29">
        <v>0</v>
      </c>
    </row>
    <row r="150" spans="6:6" x14ac:dyDescent="0.2">
      <c r="F150" s="29">
        <v>0</v>
      </c>
    </row>
    <row r="151" spans="6:6" x14ac:dyDescent="0.2">
      <c r="F151" s="29">
        <v>0</v>
      </c>
    </row>
    <row r="152" spans="6:6" x14ac:dyDescent="0.2">
      <c r="F152" s="29">
        <v>0</v>
      </c>
    </row>
    <row r="153" spans="6:6" x14ac:dyDescent="0.2">
      <c r="F153" s="29">
        <v>0</v>
      </c>
    </row>
    <row r="154" spans="6:6" x14ac:dyDescent="0.2">
      <c r="F154" s="29">
        <v>0</v>
      </c>
    </row>
    <row r="155" spans="6:6" x14ac:dyDescent="0.2">
      <c r="F155" s="29">
        <v>0</v>
      </c>
    </row>
    <row r="156" spans="6:6" x14ac:dyDescent="0.2">
      <c r="F156" s="29">
        <v>0</v>
      </c>
    </row>
    <row r="157" spans="6:6" x14ac:dyDescent="0.2">
      <c r="F157" s="29">
        <v>0</v>
      </c>
    </row>
    <row r="158" spans="6:6" x14ac:dyDescent="0.2">
      <c r="F158" s="29">
        <v>0</v>
      </c>
    </row>
    <row r="159" spans="6:6" x14ac:dyDescent="0.2">
      <c r="F159" s="29">
        <v>0</v>
      </c>
    </row>
    <row r="160" spans="6:6" x14ac:dyDescent="0.2">
      <c r="F160" s="29">
        <v>0</v>
      </c>
    </row>
    <row r="161" spans="6:6" x14ac:dyDescent="0.2">
      <c r="F161" s="29">
        <v>0</v>
      </c>
    </row>
    <row r="162" spans="6:6" x14ac:dyDescent="0.2">
      <c r="F162" s="29">
        <v>0</v>
      </c>
    </row>
    <row r="163" spans="6:6" x14ac:dyDescent="0.2">
      <c r="F163" s="29">
        <v>0</v>
      </c>
    </row>
    <row r="164" spans="6:6" x14ac:dyDescent="0.2">
      <c r="F164" s="29">
        <v>0</v>
      </c>
    </row>
    <row r="165" spans="6:6" x14ac:dyDescent="0.2">
      <c r="F165" s="29">
        <v>0</v>
      </c>
    </row>
    <row r="166" spans="6:6" x14ac:dyDescent="0.2">
      <c r="F166" s="29">
        <v>0</v>
      </c>
    </row>
    <row r="167" spans="6:6" x14ac:dyDescent="0.2">
      <c r="F167" s="29">
        <v>0</v>
      </c>
    </row>
    <row r="168" spans="6:6" x14ac:dyDescent="0.2">
      <c r="F168" s="29">
        <v>0</v>
      </c>
    </row>
    <row r="169" spans="6:6" x14ac:dyDescent="0.2">
      <c r="F169" s="29">
        <v>0</v>
      </c>
    </row>
    <row r="170" spans="6:6" x14ac:dyDescent="0.2">
      <c r="F170" s="29">
        <v>0</v>
      </c>
    </row>
    <row r="171" spans="6:6" x14ac:dyDescent="0.2">
      <c r="F171" s="29">
        <v>0</v>
      </c>
    </row>
    <row r="172" spans="6:6" x14ac:dyDescent="0.2">
      <c r="F172" s="29">
        <v>0</v>
      </c>
    </row>
    <row r="173" spans="6:6" x14ac:dyDescent="0.2">
      <c r="F173" s="29">
        <v>0</v>
      </c>
    </row>
    <row r="174" spans="6:6" x14ac:dyDescent="0.2">
      <c r="F174" s="29">
        <v>0</v>
      </c>
    </row>
    <row r="175" spans="6:6" x14ac:dyDescent="0.2">
      <c r="F175" s="29">
        <v>0</v>
      </c>
    </row>
    <row r="176" spans="6:6" x14ac:dyDescent="0.2">
      <c r="F176" s="29">
        <v>0</v>
      </c>
    </row>
    <row r="177" spans="6:6" x14ac:dyDescent="0.2">
      <c r="F177" s="29">
        <v>0</v>
      </c>
    </row>
    <row r="178" spans="6:6" x14ac:dyDescent="0.2">
      <c r="F178" s="29">
        <v>0</v>
      </c>
    </row>
    <row r="179" spans="6:6" x14ac:dyDescent="0.2">
      <c r="F179" s="29">
        <v>0</v>
      </c>
    </row>
    <row r="180" spans="6:6" x14ac:dyDescent="0.2">
      <c r="F180" s="29">
        <v>0</v>
      </c>
    </row>
    <row r="181" spans="6:6" x14ac:dyDescent="0.2">
      <c r="F181" s="29">
        <v>0</v>
      </c>
    </row>
    <row r="182" spans="6:6" x14ac:dyDescent="0.2">
      <c r="F182" s="29">
        <v>0</v>
      </c>
    </row>
    <row r="183" spans="6:6" x14ac:dyDescent="0.2">
      <c r="F183" s="29">
        <v>0</v>
      </c>
    </row>
    <row r="184" spans="6:6" x14ac:dyDescent="0.2">
      <c r="F184" s="29">
        <v>0</v>
      </c>
    </row>
    <row r="185" spans="6:6" x14ac:dyDescent="0.2">
      <c r="F185" s="29">
        <v>0</v>
      </c>
    </row>
    <row r="186" spans="6:6" x14ac:dyDescent="0.2">
      <c r="F186" s="29">
        <v>0</v>
      </c>
    </row>
    <row r="187" spans="6:6" x14ac:dyDescent="0.2">
      <c r="F187" s="29">
        <v>0</v>
      </c>
    </row>
    <row r="188" spans="6:6" x14ac:dyDescent="0.2">
      <c r="F188" s="29">
        <v>0</v>
      </c>
    </row>
    <row r="189" spans="6:6" x14ac:dyDescent="0.2">
      <c r="F189" s="29">
        <v>0</v>
      </c>
    </row>
    <row r="190" spans="6:6" x14ac:dyDescent="0.2">
      <c r="F190" s="29">
        <v>0</v>
      </c>
    </row>
    <row r="191" spans="6:6" x14ac:dyDescent="0.2">
      <c r="F191" s="29">
        <v>0</v>
      </c>
    </row>
    <row r="192" spans="6:6" x14ac:dyDescent="0.2">
      <c r="F192" s="29">
        <v>0</v>
      </c>
    </row>
    <row r="193" spans="6:6" x14ac:dyDescent="0.2">
      <c r="F193" s="29">
        <v>0</v>
      </c>
    </row>
    <row r="194" spans="6:6" x14ac:dyDescent="0.2">
      <c r="F194" s="29">
        <v>0</v>
      </c>
    </row>
    <row r="195" spans="6:6" x14ac:dyDescent="0.2">
      <c r="F195" s="29">
        <v>0</v>
      </c>
    </row>
    <row r="196" spans="6:6" x14ac:dyDescent="0.2">
      <c r="F196" s="29">
        <v>0</v>
      </c>
    </row>
    <row r="197" spans="6:6" x14ac:dyDescent="0.2">
      <c r="F197" s="29">
        <v>0</v>
      </c>
    </row>
    <row r="198" spans="6:6" x14ac:dyDescent="0.2">
      <c r="F198" s="29">
        <v>0</v>
      </c>
    </row>
    <row r="199" spans="6:6" x14ac:dyDescent="0.2">
      <c r="F199" s="29">
        <v>0</v>
      </c>
    </row>
    <row r="200" spans="6:6" x14ac:dyDescent="0.2">
      <c r="F200" s="29">
        <v>0</v>
      </c>
    </row>
    <row r="201" spans="6:6" x14ac:dyDescent="0.2">
      <c r="F201" s="29">
        <v>0</v>
      </c>
    </row>
    <row r="202" spans="6:6" x14ac:dyDescent="0.2">
      <c r="F202" s="29">
        <v>0</v>
      </c>
    </row>
    <row r="203" spans="6:6" x14ac:dyDescent="0.2">
      <c r="F203" s="29">
        <v>0</v>
      </c>
    </row>
    <row r="204" spans="6:6" x14ac:dyDescent="0.2">
      <c r="F204" s="29">
        <v>0</v>
      </c>
    </row>
    <row r="205" spans="6:6" x14ac:dyDescent="0.2">
      <c r="F205" s="29">
        <v>0</v>
      </c>
    </row>
    <row r="206" spans="6:6" x14ac:dyDescent="0.2">
      <c r="F206" s="29">
        <v>0</v>
      </c>
    </row>
    <row r="207" spans="6:6" x14ac:dyDescent="0.2">
      <c r="F207" s="29">
        <v>0</v>
      </c>
    </row>
    <row r="208" spans="6:6" x14ac:dyDescent="0.2">
      <c r="F208" s="29">
        <v>0</v>
      </c>
    </row>
    <row r="209" spans="6:6" x14ac:dyDescent="0.2">
      <c r="F209" s="29">
        <v>0</v>
      </c>
    </row>
    <row r="210" spans="6:6" x14ac:dyDescent="0.2">
      <c r="F210" s="29">
        <v>0</v>
      </c>
    </row>
    <row r="211" spans="6:6" x14ac:dyDescent="0.2">
      <c r="F211" s="29">
        <v>0</v>
      </c>
    </row>
    <row r="212" spans="6:6" x14ac:dyDescent="0.2">
      <c r="F212" s="29">
        <v>0</v>
      </c>
    </row>
    <row r="213" spans="6:6" x14ac:dyDescent="0.2">
      <c r="F213" s="29">
        <v>0</v>
      </c>
    </row>
    <row r="214" spans="6:6" x14ac:dyDescent="0.2">
      <c r="F214" s="29">
        <v>0</v>
      </c>
    </row>
    <row r="215" spans="6:6" x14ac:dyDescent="0.2">
      <c r="F215" s="29">
        <v>0</v>
      </c>
    </row>
    <row r="216" spans="6:6" x14ac:dyDescent="0.2">
      <c r="F216" s="29">
        <v>0</v>
      </c>
    </row>
    <row r="217" spans="6:6" x14ac:dyDescent="0.2">
      <c r="F217" s="29">
        <v>0</v>
      </c>
    </row>
    <row r="218" spans="6:6" x14ac:dyDescent="0.2">
      <c r="F218" s="29">
        <v>0</v>
      </c>
    </row>
    <row r="219" spans="6:6" x14ac:dyDescent="0.2">
      <c r="F219" s="29">
        <v>0</v>
      </c>
    </row>
    <row r="220" spans="6:6" x14ac:dyDescent="0.2">
      <c r="F220" s="29">
        <v>0</v>
      </c>
    </row>
    <row r="221" spans="6:6" x14ac:dyDescent="0.2">
      <c r="F221" s="29">
        <v>0</v>
      </c>
    </row>
    <row r="222" spans="6:6" x14ac:dyDescent="0.2">
      <c r="F222" s="29">
        <v>0</v>
      </c>
    </row>
    <row r="223" spans="6:6" x14ac:dyDescent="0.2">
      <c r="F223" s="29">
        <v>0</v>
      </c>
    </row>
    <row r="224" spans="6:6" x14ac:dyDescent="0.2">
      <c r="F224" s="29">
        <v>0</v>
      </c>
    </row>
    <row r="225" spans="6:6" x14ac:dyDescent="0.2">
      <c r="F225" s="29">
        <v>0</v>
      </c>
    </row>
    <row r="226" spans="6:6" x14ac:dyDescent="0.2">
      <c r="F226" s="29">
        <v>0</v>
      </c>
    </row>
    <row r="227" spans="6:6" x14ac:dyDescent="0.2">
      <c r="F227" s="29">
        <v>0</v>
      </c>
    </row>
    <row r="228" spans="6:6" x14ac:dyDescent="0.2">
      <c r="F228" s="29">
        <v>0</v>
      </c>
    </row>
    <row r="229" spans="6:6" x14ac:dyDescent="0.2">
      <c r="F229" s="29">
        <v>0</v>
      </c>
    </row>
    <row r="230" spans="6:6" x14ac:dyDescent="0.2">
      <c r="F230" s="29">
        <v>0</v>
      </c>
    </row>
    <row r="231" spans="6:6" x14ac:dyDescent="0.2">
      <c r="F231" s="29">
        <v>0</v>
      </c>
    </row>
    <row r="232" spans="6:6" x14ac:dyDescent="0.2">
      <c r="F232" s="29">
        <v>0</v>
      </c>
    </row>
    <row r="233" spans="6:6" x14ac:dyDescent="0.2">
      <c r="F233" s="29">
        <v>0</v>
      </c>
    </row>
    <row r="234" spans="6:6" x14ac:dyDescent="0.2">
      <c r="F234" s="29">
        <v>0</v>
      </c>
    </row>
    <row r="235" spans="6:6" x14ac:dyDescent="0.2">
      <c r="F235" s="29">
        <v>0</v>
      </c>
    </row>
    <row r="236" spans="6:6" x14ac:dyDescent="0.2">
      <c r="F236" s="29">
        <v>0</v>
      </c>
    </row>
    <row r="237" spans="6:6" x14ac:dyDescent="0.2">
      <c r="F237" s="29">
        <v>0</v>
      </c>
    </row>
    <row r="238" spans="6:6" x14ac:dyDescent="0.2">
      <c r="F238" s="29">
        <v>0</v>
      </c>
    </row>
    <row r="239" spans="6:6" x14ac:dyDescent="0.2">
      <c r="F239" s="29">
        <v>0</v>
      </c>
    </row>
    <row r="240" spans="6:6" x14ac:dyDescent="0.2">
      <c r="F240" s="29">
        <v>0</v>
      </c>
    </row>
    <row r="241" spans="6:6" x14ac:dyDescent="0.2">
      <c r="F241" s="29">
        <v>0</v>
      </c>
    </row>
    <row r="242" spans="6:6" x14ac:dyDescent="0.2">
      <c r="F242" s="29">
        <v>0</v>
      </c>
    </row>
    <row r="243" spans="6:6" x14ac:dyDescent="0.2">
      <c r="F243" s="29">
        <v>0</v>
      </c>
    </row>
    <row r="244" spans="6:6" x14ac:dyDescent="0.2">
      <c r="F244" s="29">
        <v>0</v>
      </c>
    </row>
    <row r="245" spans="6:6" x14ac:dyDescent="0.2">
      <c r="F245" s="29">
        <v>0</v>
      </c>
    </row>
    <row r="246" spans="6:6" x14ac:dyDescent="0.2">
      <c r="F246" s="29">
        <v>0</v>
      </c>
    </row>
    <row r="247" spans="6:6" x14ac:dyDescent="0.2">
      <c r="F247" s="29">
        <v>0</v>
      </c>
    </row>
    <row r="248" spans="6:6" x14ac:dyDescent="0.2">
      <c r="F248" s="29">
        <v>0</v>
      </c>
    </row>
    <row r="249" spans="6:6" x14ac:dyDescent="0.2">
      <c r="F249" s="29">
        <v>0</v>
      </c>
    </row>
    <row r="250" spans="6:6" x14ac:dyDescent="0.2">
      <c r="F250" s="29">
        <v>0</v>
      </c>
    </row>
    <row r="251" spans="6:6" x14ac:dyDescent="0.2">
      <c r="F251" s="29">
        <v>0</v>
      </c>
    </row>
    <row r="252" spans="6:6" x14ac:dyDescent="0.2">
      <c r="F252" s="29">
        <v>0</v>
      </c>
    </row>
    <row r="253" spans="6:6" x14ac:dyDescent="0.2">
      <c r="F253" s="29">
        <v>0</v>
      </c>
    </row>
    <row r="254" spans="6:6" x14ac:dyDescent="0.2">
      <c r="F254" s="29">
        <v>0</v>
      </c>
    </row>
    <row r="255" spans="6:6" x14ac:dyDescent="0.2">
      <c r="F255" s="29">
        <v>0</v>
      </c>
    </row>
    <row r="256" spans="6:6" x14ac:dyDescent="0.2">
      <c r="F256" s="29">
        <v>0</v>
      </c>
    </row>
    <row r="257" spans="6:6" x14ac:dyDescent="0.2">
      <c r="F257" s="29">
        <v>0</v>
      </c>
    </row>
    <row r="258" spans="6:6" x14ac:dyDescent="0.2">
      <c r="F258" s="29">
        <v>0</v>
      </c>
    </row>
    <row r="259" spans="6:6" x14ac:dyDescent="0.2">
      <c r="F259" s="29">
        <v>0</v>
      </c>
    </row>
    <row r="260" spans="6:6" x14ac:dyDescent="0.2">
      <c r="F260" s="29">
        <v>0</v>
      </c>
    </row>
    <row r="261" spans="6:6" x14ac:dyDescent="0.2">
      <c r="F261" s="29">
        <v>0</v>
      </c>
    </row>
    <row r="262" spans="6:6" x14ac:dyDescent="0.2">
      <c r="F262" s="29">
        <v>0</v>
      </c>
    </row>
    <row r="263" spans="6:6" x14ac:dyDescent="0.2">
      <c r="F263" s="29">
        <v>0</v>
      </c>
    </row>
    <row r="264" spans="6:6" x14ac:dyDescent="0.2">
      <c r="F264" s="29">
        <v>0</v>
      </c>
    </row>
    <row r="265" spans="6:6" x14ac:dyDescent="0.2">
      <c r="F265" s="29">
        <v>0</v>
      </c>
    </row>
    <row r="266" spans="6:6" x14ac:dyDescent="0.2">
      <c r="F266" s="29">
        <v>0</v>
      </c>
    </row>
    <row r="267" spans="6:6" x14ac:dyDescent="0.2">
      <c r="F267" s="29">
        <v>0</v>
      </c>
    </row>
    <row r="268" spans="6:6" x14ac:dyDescent="0.2">
      <c r="F268" s="29">
        <v>0</v>
      </c>
    </row>
    <row r="269" spans="6:6" x14ac:dyDescent="0.2">
      <c r="F269" s="29" t="s">
        <v>92</v>
      </c>
    </row>
    <row r="270" spans="6:6" x14ac:dyDescent="0.2">
      <c r="F270" s="29" t="s">
        <v>93</v>
      </c>
    </row>
    <row r="271" spans="6:6" x14ac:dyDescent="0.2">
      <c r="F271" s="29" t="s">
        <v>93</v>
      </c>
    </row>
    <row r="272" spans="6:6" x14ac:dyDescent="0.2">
      <c r="F272" s="29" t="s">
        <v>93</v>
      </c>
    </row>
    <row r="273" spans="6:6" x14ac:dyDescent="0.2">
      <c r="F273" s="29" t="s">
        <v>93</v>
      </c>
    </row>
    <row r="274" spans="6:6" x14ac:dyDescent="0.2">
      <c r="F274" s="29" t="s">
        <v>93</v>
      </c>
    </row>
    <row r="275" spans="6:6" x14ac:dyDescent="0.2">
      <c r="F275" s="29" t="s">
        <v>93</v>
      </c>
    </row>
    <row r="276" spans="6:6" x14ac:dyDescent="0.2">
      <c r="F276" s="29" t="s">
        <v>93</v>
      </c>
    </row>
    <row r="277" spans="6:6" x14ac:dyDescent="0.2">
      <c r="F277" s="29" t="s">
        <v>93</v>
      </c>
    </row>
    <row r="278" spans="6:6" x14ac:dyDescent="0.2">
      <c r="F278" s="29" t="s">
        <v>93</v>
      </c>
    </row>
    <row r="279" spans="6:6" x14ac:dyDescent="0.2">
      <c r="F279" s="29" t="s">
        <v>93</v>
      </c>
    </row>
    <row r="280" spans="6:6" x14ac:dyDescent="0.2">
      <c r="F280" s="29" t="s">
        <v>93</v>
      </c>
    </row>
    <row r="281" spans="6:6" x14ac:dyDescent="0.2">
      <c r="F281" s="29" t="s">
        <v>93</v>
      </c>
    </row>
    <row r="282" spans="6:6" x14ac:dyDescent="0.2">
      <c r="F282" s="29" t="s">
        <v>93</v>
      </c>
    </row>
    <row r="283" spans="6:6" x14ac:dyDescent="0.2">
      <c r="F283" s="29" t="s">
        <v>93</v>
      </c>
    </row>
    <row r="284" spans="6:6" x14ac:dyDescent="0.2">
      <c r="F284" s="29" t="s">
        <v>93</v>
      </c>
    </row>
    <row r="285" spans="6:6" x14ac:dyDescent="0.2">
      <c r="F285" s="29" t="s">
        <v>93</v>
      </c>
    </row>
    <row r="286" spans="6:6" x14ac:dyDescent="0.2">
      <c r="F286" s="29" t="s">
        <v>93</v>
      </c>
    </row>
    <row r="287" spans="6:6" x14ac:dyDescent="0.2">
      <c r="F287" s="29" t="s">
        <v>93</v>
      </c>
    </row>
    <row r="288" spans="6:6" x14ac:dyDescent="0.2">
      <c r="F288" s="29" t="s">
        <v>93</v>
      </c>
    </row>
    <row r="289" spans="6:6" x14ac:dyDescent="0.2">
      <c r="F289" s="29" t="s">
        <v>93</v>
      </c>
    </row>
    <row r="290" spans="6:6" x14ac:dyDescent="0.2">
      <c r="F290" s="29" t="s">
        <v>93</v>
      </c>
    </row>
    <row r="291" spans="6:6" x14ac:dyDescent="0.2">
      <c r="F291" s="29" t="s">
        <v>93</v>
      </c>
    </row>
    <row r="292" spans="6:6" x14ac:dyDescent="0.2">
      <c r="F292" s="29" t="s">
        <v>93</v>
      </c>
    </row>
    <row r="293" spans="6:6" x14ac:dyDescent="0.2">
      <c r="F293" s="29" t="s">
        <v>93</v>
      </c>
    </row>
    <row r="294" spans="6:6" x14ac:dyDescent="0.2">
      <c r="F294" s="29" t="s">
        <v>93</v>
      </c>
    </row>
    <row r="295" spans="6:6" x14ac:dyDescent="0.2">
      <c r="F295" s="29" t="s">
        <v>93</v>
      </c>
    </row>
    <row r="296" spans="6:6" x14ac:dyDescent="0.2">
      <c r="F296" s="29" t="s">
        <v>93</v>
      </c>
    </row>
    <row r="297" spans="6:6" x14ac:dyDescent="0.2">
      <c r="F297" s="29" t="s">
        <v>93</v>
      </c>
    </row>
    <row r="298" spans="6:6" x14ac:dyDescent="0.2">
      <c r="F298" s="29" t="s">
        <v>93</v>
      </c>
    </row>
    <row r="299" spans="6:6" x14ac:dyDescent="0.2">
      <c r="F299" s="29" t="s">
        <v>93</v>
      </c>
    </row>
    <row r="300" spans="6:6" x14ac:dyDescent="0.2">
      <c r="F300" s="29" t="s">
        <v>93</v>
      </c>
    </row>
    <row r="301" spans="6:6" x14ac:dyDescent="0.2">
      <c r="F301" s="29" t="s">
        <v>93</v>
      </c>
    </row>
    <row r="302" spans="6:6" x14ac:dyDescent="0.2">
      <c r="F302" s="29" t="s">
        <v>93</v>
      </c>
    </row>
    <row r="303" spans="6:6" x14ac:dyDescent="0.2">
      <c r="F303" s="29" t="s">
        <v>93</v>
      </c>
    </row>
    <row r="304" spans="6:6" x14ac:dyDescent="0.2">
      <c r="F304" s="29" t="s">
        <v>93</v>
      </c>
    </row>
    <row r="305" spans="6:21" x14ac:dyDescent="0.2">
      <c r="F305" s="29" t="s">
        <v>93</v>
      </c>
    </row>
    <row r="306" spans="6:21" x14ac:dyDescent="0.2">
      <c r="F306" s="29" t="s">
        <v>93</v>
      </c>
    </row>
    <row r="307" spans="6:21" x14ac:dyDescent="0.2">
      <c r="F307" s="29" t="s">
        <v>93</v>
      </c>
    </row>
    <row r="308" spans="6:21" x14ac:dyDescent="0.2">
      <c r="F308" s="29" t="s">
        <v>93</v>
      </c>
    </row>
    <row r="309" spans="6:21" x14ac:dyDescent="0.2">
      <c r="F309" s="29" t="s">
        <v>93</v>
      </c>
    </row>
    <row r="310" spans="6:21" x14ac:dyDescent="0.2">
      <c r="F310" s="29" t="s">
        <v>93</v>
      </c>
    </row>
    <row r="311" spans="6:21" x14ac:dyDescent="0.2">
      <c r="F311" s="29" t="s">
        <v>93</v>
      </c>
    </row>
    <row r="312" spans="6:21" x14ac:dyDescent="0.2">
      <c r="F312" s="29" t="s">
        <v>93</v>
      </c>
    </row>
    <row r="313" spans="6:21" x14ac:dyDescent="0.2">
      <c r="F313" s="29" t="s">
        <v>93</v>
      </c>
    </row>
    <row r="314" spans="6:21" x14ac:dyDescent="0.2">
      <c r="F314" s="29" t="s">
        <v>94</v>
      </c>
    </row>
    <row r="317" spans="6:21" x14ac:dyDescent="0.2">
      <c r="U317" s="29">
        <v>0</v>
      </c>
    </row>
  </sheetData>
  <mergeCells count="3">
    <mergeCell ref="A2:A4"/>
    <mergeCell ref="B3:D3"/>
    <mergeCell ref="B48:D48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3D3F530F-C894-46DF-AEE3-63B6C0314ADE}"/>
</file>

<file path=customXml/itemProps2.xml><?xml version="1.0" encoding="utf-8"?>
<ds:datastoreItem xmlns:ds="http://schemas.openxmlformats.org/officeDocument/2006/customXml" ds:itemID="{8D0984D8-220F-44C1-853D-470B2BDDE6E8}"/>
</file>

<file path=customXml/itemProps3.xml><?xml version="1.0" encoding="utf-8"?>
<ds:datastoreItem xmlns:ds="http://schemas.openxmlformats.org/officeDocument/2006/customXml" ds:itemID="{C0050C58-FE6E-4B8E-A780-2CC07CDF75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12</vt:i4>
      </vt:variant>
    </vt:vector>
  </HeadingPairs>
  <TitlesOfParts>
    <vt:vector size="26" baseType="lpstr">
      <vt:lpstr>Financial Statement to 31-03-26</vt:lpstr>
      <vt:lpstr>April 25</vt:lpstr>
      <vt:lpstr>May25</vt:lpstr>
      <vt:lpstr>June 25</vt:lpstr>
      <vt:lpstr>July 25</vt:lpstr>
      <vt:lpstr>Aug 25</vt:lpstr>
      <vt:lpstr>Sept 23</vt:lpstr>
      <vt:lpstr>Sept 25</vt:lpstr>
      <vt:lpstr>Oct 25</vt:lpstr>
      <vt:lpstr>Nov 25</vt:lpstr>
      <vt:lpstr>Dec 25</vt:lpstr>
      <vt:lpstr>Jan 26</vt:lpstr>
      <vt:lpstr>Feb 26</vt:lpstr>
      <vt:lpstr>March 26</vt:lpstr>
      <vt:lpstr>'April 25'!Print_Area</vt:lpstr>
      <vt:lpstr>'Aug 25'!Print_Area</vt:lpstr>
      <vt:lpstr>'Dec 25'!Print_Area</vt:lpstr>
      <vt:lpstr>'Feb 26'!Print_Area</vt:lpstr>
      <vt:lpstr>'Jan 26'!Print_Area</vt:lpstr>
      <vt:lpstr>'July 25'!Print_Area</vt:lpstr>
      <vt:lpstr>'June 25'!Print_Area</vt:lpstr>
      <vt:lpstr>'March 26'!Print_Area</vt:lpstr>
      <vt:lpstr>'May25'!Print_Area</vt:lpstr>
      <vt:lpstr>'Nov 25'!Print_Area</vt:lpstr>
      <vt:lpstr>'Oct 25'!Print_Area</vt:lpstr>
      <vt:lpstr>'Sept 23'!Print_Area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Kirsty Munro</dc:creator>
  <cp:keywords/>
  <dc:description/>
  <cp:lastModifiedBy>Kirsty Munro</cp:lastModifiedBy>
  <cp:revision/>
  <dcterms:created xsi:type="dcterms:W3CDTF">2022-05-28T19:26:37Z</dcterms:created>
  <dcterms:modified xsi:type="dcterms:W3CDTF">2026-10-01T15:03:42Z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