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pivotTables/pivotTable1.xml" ContentType="application/vnd.openxmlformats-officedocument.spreadsheetml.pivotTable+xml"/>
  <Override PartName="/xl/comments1.xml" ContentType="application/vnd.openxmlformats-officedocument.spreadsheetml.comments+xml"/>
  <Override PartName="/xl/threadedComments/threadedComment1.xml" ContentType="application/vnd.ms-excel.threadedcomments+xml"/>
  <Override PartName="/xl/tables/table1.xml" ContentType="application/vnd.openxmlformats-officedocument.spreadsheetml.table+xml"/>
  <Override PartName="/xl/persons/person.xml" ContentType="application/vnd.ms-excel.person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516"/>
  <workbookPr defaultThemeVersion="166925"/>
  <xr:revisionPtr revIDLastSave="0" documentId="8_{BD0F0D32-C996-487D-A447-BF08552C2CC0}" xr6:coauthVersionLast="47" xr6:coauthVersionMax="47" xr10:uidLastSave="{00000000-0000-0000-0000-000000000000}"/>
  <bookViews>
    <workbookView xWindow="240" yWindow="105" windowWidth="14805" windowHeight="8010" xr2:uid="{00000000-000D-0000-FFFF-FFFF00000000}"/>
  </bookViews>
  <sheets>
    <sheet name="Sheet2" sheetId="2" r:id="rId1"/>
    <sheet name="Sheet3" sheetId="4" r:id="rId2"/>
    <sheet name="Sheet1" sheetId="3" r:id="rId3"/>
  </sheets>
  <calcPr calcId="191028"/>
  <pivotCaches>
    <pivotCache cacheId="78" r:id="rId4"/>
  </pivotCache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38" i="2" l="1"/>
  <c r="E45" i="2"/>
  <c r="C45" i="2"/>
  <c r="C39" i="2"/>
  <c r="C31" i="2"/>
  <c r="C40" i="2"/>
  <c r="C41" i="2"/>
  <c r="C25" i="2"/>
  <c r="C33" i="2"/>
  <c r="C15" i="2"/>
  <c r="C36" i="2"/>
  <c r="E17" i="2"/>
  <c r="C38" i="2"/>
  <c r="C35" i="2"/>
  <c r="C8" i="2"/>
  <c r="C37" i="2"/>
  <c r="E37" i="2"/>
  <c r="E15" i="2"/>
  <c r="E36" i="2"/>
  <c r="E33" i="2"/>
  <c r="E39" i="2"/>
  <c r="E31" i="2"/>
  <c r="E18" i="2"/>
  <c r="C18" i="2"/>
  <c r="E12" i="2"/>
  <c r="C12" i="2"/>
  <c r="E19" i="2" l="1"/>
  <c r="E40" i="2"/>
  <c r="C19" i="2"/>
  <c r="E41" i="2"/>
  <c r="E46" i="2" s="1"/>
  <c r="E47" i="2" s="1"/>
  <c r="C46" i="2" l="1"/>
  <c r="C47" i="2" s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tc={1426779E-3FD4-451B-B1EB-D93493FD785C}</author>
  </authors>
  <commentList>
    <comment ref="C6" authorId="0" shapeId="0" xr:uid="{1426779E-3FD4-451B-B1EB-D93493FD785C}">
      <text>
        <t>[Threaded comment]
Your version of Excel allows you to read this threaded comment; however, any edits to it will get removed if the file is opened in a newer version of Excel. Learn more: https://go.microsoft.com/fwlink/?linkid=870924
Comment:
    39654 looks like carry forward??</t>
      </text>
    </comment>
  </commentList>
</comments>
</file>

<file path=xl/sharedStrings.xml><?xml version="1.0" encoding="utf-8"?>
<sst xmlns="http://schemas.openxmlformats.org/spreadsheetml/2006/main" count="451" uniqueCount="119">
  <si>
    <t>Statement of Receipts and Payments</t>
  </si>
  <si>
    <t>Current year</t>
  </si>
  <si>
    <t>Prior Year</t>
  </si>
  <si>
    <t>Receipts</t>
  </si>
  <si>
    <t>y/e 1 Dec 2024</t>
  </si>
  <si>
    <t>y/e 1 Dec 2023</t>
  </si>
  <si>
    <t>Unrestricted</t>
  </si>
  <si>
    <t>Donations</t>
  </si>
  <si>
    <t>Grants</t>
  </si>
  <si>
    <t>Fundraisers</t>
  </si>
  <si>
    <t>Refunds</t>
  </si>
  <si>
    <t>Unrestricted Total</t>
  </si>
  <si>
    <t>Restricted</t>
  </si>
  <si>
    <t>Restricted Total</t>
  </si>
  <si>
    <t>Total Receipts</t>
  </si>
  <si>
    <t>Payments</t>
  </si>
  <si>
    <t>Payroll, Salaries</t>
  </si>
  <si>
    <t>Rents and Utilities</t>
  </si>
  <si>
    <t>Memberships, Insurance</t>
  </si>
  <si>
    <t>Phone, Internet and associated costs</t>
  </si>
  <si>
    <t>Crafts / Refreshments / Games / Holiday Provision</t>
  </si>
  <si>
    <t>Misc. Training, Purchases, Advertising</t>
  </si>
  <si>
    <t>beginning 2023</t>
  </si>
  <si>
    <t>RBS account</t>
  </si>
  <si>
    <t>Total Payments</t>
  </si>
  <si>
    <t>end 2023</t>
  </si>
  <si>
    <t>Surplus / (Deficit)</t>
  </si>
  <si>
    <t>rbs account</t>
  </si>
  <si>
    <t>Statement of Balances</t>
  </si>
  <si>
    <t>Opening bank and cash balance</t>
  </si>
  <si>
    <t>Closing Bank &amp; Cash Balance</t>
  </si>
  <si>
    <t>classify</t>
  </si>
  <si>
    <t>Sum of out</t>
  </si>
  <si>
    <t>Sum of in</t>
  </si>
  <si>
    <t>Grand Total</t>
  </si>
  <si>
    <t>item</t>
  </si>
  <si>
    <t>out</t>
  </si>
  <si>
    <t>in</t>
  </si>
  <si>
    <t>Voxi</t>
  </si>
  <si>
    <t>Amazon</t>
  </si>
  <si>
    <t>binn skips</t>
  </si>
  <si>
    <t>ochil view hse asc</t>
  </si>
  <si>
    <t>energy</t>
  </si>
  <si>
    <t>clacks lottery</t>
  </si>
  <si>
    <t xml:space="preserve">engage </t>
  </si>
  <si>
    <t>voxi</t>
  </si>
  <si>
    <t>amazon marketplace</t>
  </si>
  <si>
    <t>ceteris</t>
  </si>
  <si>
    <t>justgiving in</t>
  </si>
  <si>
    <t>kingdom ha community</t>
  </si>
  <si>
    <t>halloween crafts</t>
  </si>
  <si>
    <t>clax council</t>
  </si>
  <si>
    <t>norland joinery roof lowering</t>
  </si>
  <si>
    <t>binns</t>
  </si>
  <si>
    <t>council</t>
  </si>
  <si>
    <t>david crozier accomodation</t>
  </si>
  <si>
    <t>david crozier dnd character sheet</t>
  </si>
  <si>
    <t>high speed tr</t>
  </si>
  <si>
    <t>david crozier repayment pc</t>
  </si>
  <si>
    <t>david crozier travel expense</t>
  </si>
  <si>
    <t>grant award</t>
  </si>
  <si>
    <t>david crozier repayment mini zoo</t>
  </si>
  <si>
    <t>baker ross</t>
  </si>
  <si>
    <t>skips</t>
  </si>
  <si>
    <t>david crozier pvg</t>
  </si>
  <si>
    <t>just giving</t>
  </si>
  <si>
    <t>microsoft</t>
  </si>
  <si>
    <t>clack council</t>
  </si>
  <si>
    <t>sqsp invoice</t>
  </si>
  <si>
    <t>robertsun trust</t>
  </si>
  <si>
    <t>garfield weston</t>
  </si>
  <si>
    <t>bes commercial electrical</t>
  </si>
  <si>
    <t>lottery</t>
  </si>
  <si>
    <t>youth scotland</t>
  </si>
  <si>
    <t>clacks council</t>
  </si>
  <si>
    <t>link???</t>
  </si>
  <si>
    <t>north munch</t>
  </si>
  <si>
    <t>wjm clients acc thistledown grant</t>
  </si>
  <si>
    <t>dormant accounts</t>
  </si>
  <si>
    <t>clacks lotteryu</t>
  </si>
  <si>
    <t>timpson</t>
  </si>
  <si>
    <t>enngage</t>
  </si>
  <si>
    <t>catering stirling mobile kitchen</t>
  </si>
  <si>
    <t>lesar</t>
  </si>
  <si>
    <t>krystal</t>
  </si>
  <si>
    <t>wee print</t>
  </si>
  <si>
    <t>poundland</t>
  </si>
  <si>
    <t>giffgaff</t>
  </si>
  <si>
    <t>smarty.co.uk</t>
  </si>
  <si>
    <t>udemy</t>
  </si>
  <si>
    <t>assa abloy li</t>
  </si>
  <si>
    <t>cricut</t>
  </si>
  <si>
    <t>policybee</t>
  </si>
  <si>
    <t>asda</t>
  </si>
  <si>
    <t>voci</t>
  </si>
  <si>
    <t>refreshments</t>
  </si>
  <si>
    <t>rbs council salaries 2</t>
  </si>
  <si>
    <t>asda stores</t>
  </si>
  <si>
    <t>aldi</t>
  </si>
  <si>
    <t>crail harbour</t>
  </si>
  <si>
    <t>binn skipps</t>
  </si>
  <si>
    <t>giff gaff</t>
  </si>
  <si>
    <t>hugh mcconnell office space</t>
  </si>
  <si>
    <t>glasgoq qst</t>
  </si>
  <si>
    <t>credit</t>
  </si>
  <si>
    <t>dns creative design</t>
  </si>
  <si>
    <t>clacks lotto</t>
  </si>
  <si>
    <t>groundwork</t>
  </si>
  <si>
    <t>skiups</t>
  </si>
  <si>
    <t>surveymonkey</t>
  </si>
  <si>
    <t>high speed TR</t>
  </si>
  <si>
    <t>alloa community</t>
  </si>
  <si>
    <t>link</t>
  </si>
  <si>
    <t>glue</t>
  </si>
  <si>
    <t>clacks lotti</t>
  </si>
  <si>
    <t>post office</t>
  </si>
  <si>
    <t>marketing invoice</t>
  </si>
  <si>
    <t>grants</t>
  </si>
  <si>
    <t>advertising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</si>
</sst>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[$£-809]* #,##0.00_-;\-[$£-809]* #,##0.00_-;_-[$£-809]* &quot;-&quot;??_-;_-@_-"/>
    <numFmt numFmtId="165" formatCode="[$£-809]#,##0.00"/>
  </numFmts>
  <fonts count="4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000000"/>
      <name val="Calibri"/>
      <scheme val="minor"/>
    </font>
    <font>
      <sz val="11"/>
      <color rgb="FF242424"/>
      <name val="Consolas"/>
      <charset val="1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/>
    <xf numFmtId="164" fontId="0" fillId="0" borderId="0" xfId="0" applyNumberFormat="1"/>
    <xf numFmtId="0" fontId="1" fillId="0" borderId="0" xfId="0" applyFont="1" applyAlignment="1">
      <alignment horizontal="center"/>
    </xf>
    <xf numFmtId="0" fontId="0" fillId="0" borderId="0" xfId="0" applyAlignment="1">
      <alignment horizontal="right"/>
    </xf>
    <xf numFmtId="0" fontId="2" fillId="0" borderId="0" xfId="0" applyFont="1"/>
    <xf numFmtId="165" fontId="0" fillId="0" borderId="0" xfId="0" applyNumberFormat="1"/>
    <xf numFmtId="2" fontId="3" fillId="0" borderId="0" xfId="0" applyNumberFormat="1" applyFont="1"/>
    <xf numFmtId="4" fontId="0" fillId="0" borderId="0" xfId="0" applyNumberFormat="1"/>
    <xf numFmtId="0" fontId="0" fillId="0" borderId="0" xfId="0" pivotButton="1"/>
    <xf numFmtId="0" fontId="0" fillId="2" borderId="0" xfId="0" applyFill="1"/>
  </cellXfs>
  <cellStyles count="1">
    <cellStyle name="Normal" xfId="0" builtinId="0"/>
  </cellStyles>
  <dxfs count="1">
    <dxf>
      <numFmt numFmtId="164" formatCode="_-[$£-809]* #,##0.00_-;\-[$£-809]* #,##0.00_-;_-[$£-809]* &quot;-&quot;??_-;_-@_-"/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17/10/relationships/person" Target="persons/perso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12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11" Type="http://schemas.openxmlformats.org/officeDocument/2006/relationships/customXml" Target="../customXml/item2.xml"/><Relationship Id="rId5" Type="http://schemas.openxmlformats.org/officeDocument/2006/relationships/theme" Target="theme/theme1.xml"/><Relationship Id="rId10" Type="http://schemas.openxmlformats.org/officeDocument/2006/relationships/customXml" Target="../customXml/item1.xml"/><Relationship Id="rId4" Type="http://schemas.openxmlformats.org/officeDocument/2006/relationships/pivotCacheDefinition" Target="pivotCache/pivotCacheDefinition1.xml"/><Relationship Id="rId9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5" Type="http://schemas.openxmlformats.org/officeDocument/2006/relationships/image" Target="../media/image5.png"/><Relationship Id="rId4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228600</xdr:colOff>
      <xdr:row>13</xdr:row>
      <xdr:rowOff>28575</xdr:rowOff>
    </xdr:from>
    <xdr:to>
      <xdr:col>17</xdr:col>
      <xdr:colOff>523875</xdr:colOff>
      <xdr:row>24</xdr:row>
      <xdr:rowOff>180975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6DAF3A3B-A89B-C749-E95C-622ED16621C8}"/>
            </a:ext>
            <a:ext uri="{147F2762-F138-4A5C-976F-8EAC2B608ADB}">
              <a16:predDERef xmlns:a16="http://schemas.microsoft.com/office/drawing/2014/main" pred="{E8536CB8-DBE0-3D6D-60C0-F0287DDE4FE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0172700" y="2505075"/>
          <a:ext cx="4562475" cy="2247900"/>
        </a:xfrm>
        <a:prstGeom prst="rect">
          <a:avLst/>
        </a:prstGeom>
      </xdr:spPr>
    </xdr:pic>
    <xdr:clientData/>
  </xdr:twoCellAnchor>
  <xdr:twoCellAnchor editAs="oneCell">
    <xdr:from>
      <xdr:col>18</xdr:col>
      <xdr:colOff>476250</xdr:colOff>
      <xdr:row>45</xdr:row>
      <xdr:rowOff>9525</xdr:rowOff>
    </xdr:from>
    <xdr:to>
      <xdr:col>26</xdr:col>
      <xdr:colOff>171450</xdr:colOff>
      <xdr:row>49</xdr:row>
      <xdr:rowOff>19050</xdr:rowOff>
    </xdr:to>
    <xdr:pic>
      <xdr:nvPicPr>
        <xdr:cNvPr id="6" name="Picture 5">
          <a:extLst>
            <a:ext uri="{FF2B5EF4-FFF2-40B4-BE49-F238E27FC236}">
              <a16:creationId xmlns:a16="http://schemas.microsoft.com/office/drawing/2014/main" id="{478A4A0C-D0F3-292B-ADE7-A9FF019A6557}"/>
            </a:ext>
            <a:ext uri="{147F2762-F138-4A5C-976F-8EAC2B608ADB}">
              <a16:predDERef xmlns:a16="http://schemas.microsoft.com/office/drawing/2014/main" pred="{6DAF3A3B-A89B-C749-E95C-622ED16621C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5297150" y="8582025"/>
          <a:ext cx="4572000" cy="771525"/>
        </a:xfrm>
        <a:prstGeom prst="rect">
          <a:avLst/>
        </a:prstGeom>
      </xdr:spPr>
    </xdr:pic>
    <xdr:clientData/>
  </xdr:twoCellAnchor>
  <xdr:twoCellAnchor editAs="oneCell">
    <xdr:from>
      <xdr:col>10</xdr:col>
      <xdr:colOff>323850</xdr:colOff>
      <xdr:row>45</xdr:row>
      <xdr:rowOff>114300</xdr:rowOff>
    </xdr:from>
    <xdr:to>
      <xdr:col>18</xdr:col>
      <xdr:colOff>19050</xdr:colOff>
      <xdr:row>49</xdr:row>
      <xdr:rowOff>133350</xdr:rowOff>
    </xdr:to>
    <xdr:pic>
      <xdr:nvPicPr>
        <xdr:cNvPr id="7" name="Picture 6">
          <a:extLst>
            <a:ext uri="{FF2B5EF4-FFF2-40B4-BE49-F238E27FC236}">
              <a16:creationId xmlns:a16="http://schemas.microsoft.com/office/drawing/2014/main" id="{E8E92035-B12B-2A42-512D-2A5A056C5B15}"/>
            </a:ext>
            <a:ext uri="{147F2762-F138-4A5C-976F-8EAC2B608ADB}">
              <a16:predDERef xmlns:a16="http://schemas.microsoft.com/office/drawing/2014/main" pred="{478A4A0C-D0F3-292B-ADE7-A9FF019A655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10267950" y="8686800"/>
          <a:ext cx="4572000" cy="781050"/>
        </a:xfrm>
        <a:prstGeom prst="rect">
          <a:avLst/>
        </a:prstGeom>
      </xdr:spPr>
    </xdr:pic>
    <xdr:clientData/>
  </xdr:twoCellAnchor>
  <xdr:twoCellAnchor editAs="oneCell">
    <xdr:from>
      <xdr:col>10</xdr:col>
      <xdr:colOff>200025</xdr:colOff>
      <xdr:row>26</xdr:row>
      <xdr:rowOff>104775</xdr:rowOff>
    </xdr:from>
    <xdr:to>
      <xdr:col>17</xdr:col>
      <xdr:colOff>504825</xdr:colOff>
      <xdr:row>35</xdr:row>
      <xdr:rowOff>9525</xdr:rowOff>
    </xdr:to>
    <xdr:pic>
      <xdr:nvPicPr>
        <xdr:cNvPr id="8" name="Picture 7">
          <a:extLst>
            <a:ext uri="{FF2B5EF4-FFF2-40B4-BE49-F238E27FC236}">
              <a16:creationId xmlns:a16="http://schemas.microsoft.com/office/drawing/2014/main" id="{64F3E26F-E904-7909-47DE-AA4508EA69E5}"/>
            </a:ext>
            <a:ext uri="{147F2762-F138-4A5C-976F-8EAC2B608ADB}">
              <a16:predDERef xmlns:a16="http://schemas.microsoft.com/office/drawing/2014/main" pred="{E8E92035-B12B-2A42-512D-2A5A056C5B1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10144125" y="5057775"/>
          <a:ext cx="4572000" cy="1619250"/>
        </a:xfrm>
        <a:prstGeom prst="rect">
          <a:avLst/>
        </a:prstGeom>
      </xdr:spPr>
    </xdr:pic>
    <xdr:clientData/>
  </xdr:twoCellAnchor>
  <xdr:twoCellAnchor editAs="oneCell">
    <xdr:from>
      <xdr:col>17</xdr:col>
      <xdr:colOff>581025</xdr:colOff>
      <xdr:row>30</xdr:row>
      <xdr:rowOff>76200</xdr:rowOff>
    </xdr:from>
    <xdr:to>
      <xdr:col>30</xdr:col>
      <xdr:colOff>485775</xdr:colOff>
      <xdr:row>41</xdr:row>
      <xdr:rowOff>38100</xdr:rowOff>
    </xdr:to>
    <xdr:pic>
      <xdr:nvPicPr>
        <xdr:cNvPr id="10" name="Picture 9">
          <a:extLst>
            <a:ext uri="{FF2B5EF4-FFF2-40B4-BE49-F238E27FC236}">
              <a16:creationId xmlns:a16="http://schemas.microsoft.com/office/drawing/2014/main" id="{B392AA77-72D8-DB6F-A980-3F11C9697DE0}"/>
            </a:ext>
            <a:ext uri="{147F2762-F138-4A5C-976F-8EAC2B608ADB}">
              <a16:predDERef xmlns:a16="http://schemas.microsoft.com/office/drawing/2014/main" pred="{BD1EA142-D428-C3D1-352A-5BC573AC4B9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14792325" y="5791200"/>
          <a:ext cx="7829550" cy="2057400"/>
        </a:xfrm>
        <a:prstGeom prst="rect">
          <a:avLst/>
        </a:prstGeom>
      </xdr:spPr>
    </xdr:pic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>
  <person displayName="Susan Lyall" id="{FA32DDA7-DB13-4EF6-907F-E2E108433AC9}" userId="S::susan@connectalloa.org.uk::966a5a79-d6ea-4dc6-a286-84c1eed5ae76" providerId="AD"/>
</personList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Excel Services" refreshedDate="46255.952186226852" createdVersion="8" refreshedVersion="8" minRefreshableVersion="3" recordCount="189" xr:uid="{2FF87DED-DF69-4C76-9780-BA493E184918}">
  <cacheSource type="worksheet">
    <worksheetSource name="Table1"/>
  </cacheSource>
  <cacheFields count="4">
    <cacheField name="item" numFmtId="0">
      <sharedItems/>
    </cacheField>
    <cacheField name="classify" numFmtId="0">
      <sharedItems count="9">
        <s v="Phone, Internet and associated costs"/>
        <s v="Misc. Training, Purchases, Advertising"/>
        <s v="Rents and Utilities"/>
        <s v="Grants"/>
        <s v="Payroll, Salaries"/>
        <s v="Donations"/>
        <s v="Crafts / Refreshments / Games / Holiday Provision"/>
        <s v="Memberships, Insurance"/>
        <s v="Refunds"/>
      </sharedItems>
    </cacheField>
    <cacheField name="out" numFmtId="0">
      <sharedItems containsString="0" containsBlank="1" containsNumber="1" minValue="2.5" maxValue="10000"/>
    </cacheField>
    <cacheField name="in" numFmtId="0">
      <sharedItems containsString="0" containsBlank="1" containsNumber="1" minValue="2" maxValue="39654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189">
  <r>
    <s v="Voxi"/>
    <x v="0"/>
    <n v="10"/>
    <m/>
  </r>
  <r>
    <s v="Amazon"/>
    <x v="1"/>
    <n v="139.16"/>
    <m/>
  </r>
  <r>
    <s v="binn skips"/>
    <x v="2"/>
    <n v="21.6"/>
    <m/>
  </r>
  <r>
    <s v="ochil view hse asc"/>
    <x v="3"/>
    <m/>
    <n v="400"/>
  </r>
  <r>
    <s v="energy"/>
    <x v="2"/>
    <n v="579.88"/>
    <m/>
  </r>
  <r>
    <s v="clacks lottery"/>
    <x v="3"/>
    <m/>
    <n v="2"/>
  </r>
  <r>
    <s v="engage "/>
    <x v="4"/>
    <n v="9673.92"/>
    <m/>
  </r>
  <r>
    <s v="Voxi"/>
    <x v="0"/>
    <n v="10"/>
    <m/>
  </r>
  <r>
    <s v="amazon marketplace"/>
    <x v="1"/>
    <n v="15.99"/>
    <m/>
  </r>
  <r>
    <s v="amazon marketplace"/>
    <x v="1"/>
    <n v="37.380000000000003"/>
    <m/>
  </r>
  <r>
    <s v="ceteris"/>
    <x v="2"/>
    <n v="1766.34"/>
    <m/>
  </r>
  <r>
    <s v="justgiving in"/>
    <x v="5"/>
    <m/>
    <n v="97.8"/>
  </r>
  <r>
    <s v="kingdom ha community"/>
    <x v="3"/>
    <m/>
    <n v="500"/>
  </r>
  <r>
    <s v="engage "/>
    <x v="4"/>
    <n v="9859.2900000000009"/>
    <m/>
  </r>
  <r>
    <s v="halloween crafts"/>
    <x v="6"/>
    <n v="15.98"/>
    <m/>
  </r>
  <r>
    <s v="clax council"/>
    <x v="3"/>
    <m/>
    <n v="7500"/>
  </r>
  <r>
    <s v="norland joinery roof lowering"/>
    <x v="2"/>
    <n v="10000"/>
    <m/>
  </r>
  <r>
    <s v="Voxi"/>
    <x v="0"/>
    <n v="10"/>
    <m/>
  </r>
  <r>
    <s v="norland joinery roof lowering"/>
    <x v="2"/>
    <n v="8685.49"/>
    <m/>
  </r>
  <r>
    <s v="binns"/>
    <x v="2"/>
    <n v="4.8"/>
    <m/>
  </r>
  <r>
    <s v="council"/>
    <x v="3"/>
    <m/>
    <n v="12500"/>
  </r>
  <r>
    <s v="energy"/>
    <x v="2"/>
    <n v="404.8"/>
    <m/>
  </r>
  <r>
    <s v="clacks lottery"/>
    <x v="3"/>
    <m/>
    <n v="2"/>
  </r>
  <r>
    <s v="Voxi"/>
    <x v="0"/>
    <n v="10"/>
    <m/>
  </r>
  <r>
    <s v="ceteris"/>
    <x v="2"/>
    <n v="1766.34"/>
    <m/>
  </r>
  <r>
    <s v="david crozier accomodation"/>
    <x v="1"/>
    <n v="65"/>
    <m/>
  </r>
  <r>
    <s v="david crozier dnd character sheet"/>
    <x v="6"/>
    <n v="6.61"/>
    <m/>
  </r>
  <r>
    <s v="high speed tr"/>
    <x v="1"/>
    <n v="780"/>
    <m/>
  </r>
  <r>
    <s v="david crozier repayment pc"/>
    <x v="0"/>
    <n v="899"/>
    <m/>
  </r>
  <r>
    <s v="amazon marketplace"/>
    <x v="1"/>
    <n v="73.33"/>
    <m/>
  </r>
  <r>
    <s v="engage "/>
    <x v="4"/>
    <n v="9379.7199999999993"/>
    <m/>
  </r>
  <r>
    <s v="david crozier travel expense"/>
    <x v="1"/>
    <n v="19.66"/>
    <m/>
  </r>
  <r>
    <s v="grant award"/>
    <x v="3"/>
    <m/>
    <n v="4000"/>
  </r>
  <r>
    <s v="david crozier repayment mini zoo"/>
    <x v="6"/>
    <n v="279.87"/>
    <m/>
  </r>
  <r>
    <s v="Voxi"/>
    <x v="0"/>
    <n v="10"/>
    <m/>
  </r>
  <r>
    <s v="baker ross"/>
    <x v="1"/>
    <n v="76.650000000000006"/>
    <m/>
  </r>
  <r>
    <s v="skips"/>
    <x v="2"/>
    <n v="21.6"/>
    <m/>
  </r>
  <r>
    <s v="david crozier pvg"/>
    <x v="1"/>
    <n v="60"/>
    <m/>
  </r>
  <r>
    <s v="amazon marketplace"/>
    <x v="1"/>
    <n v="91.86"/>
    <m/>
  </r>
  <r>
    <s v="just giving"/>
    <x v="5"/>
    <m/>
    <n v="97.8"/>
  </r>
  <r>
    <s v="microsoft"/>
    <x v="0"/>
    <n v="64.8"/>
    <m/>
  </r>
  <r>
    <s v="energy"/>
    <x v="2"/>
    <n v="239.15"/>
    <m/>
  </r>
  <r>
    <s v="Voxi"/>
    <x v="0"/>
    <n v="10"/>
    <m/>
  </r>
  <r>
    <s v="ceteris"/>
    <x v="2"/>
    <n v="1766.34"/>
    <m/>
  </r>
  <r>
    <s v="clacks lottery"/>
    <x v="3"/>
    <m/>
    <n v="2.5"/>
  </r>
  <r>
    <s v="clack council"/>
    <x v="3"/>
    <m/>
    <n v="7500"/>
  </r>
  <r>
    <s v="amazon marketplace"/>
    <x v="1"/>
    <n v="21.9"/>
    <m/>
  </r>
  <r>
    <s v="amazon marketplace"/>
    <x v="1"/>
    <n v="39.99"/>
    <m/>
  </r>
  <r>
    <s v="amazon marketplace"/>
    <x v="1"/>
    <n v="130.05000000000001"/>
    <m/>
  </r>
  <r>
    <s v="amazon marketplace"/>
    <x v="1"/>
    <n v="132.85"/>
    <m/>
  </r>
  <r>
    <s v="amazon marketplace"/>
    <x v="1"/>
    <n v="168"/>
    <m/>
  </r>
  <r>
    <s v="amazon marketplace"/>
    <x v="1"/>
    <n v="209.43"/>
    <m/>
  </r>
  <r>
    <s v="sqsp invoice"/>
    <x v="1"/>
    <n v="244.8"/>
    <m/>
  </r>
  <r>
    <s v="amazon marketplace"/>
    <x v="1"/>
    <n v="143.46"/>
    <m/>
  </r>
  <r>
    <s v="robertsun trust"/>
    <x v="3"/>
    <m/>
    <n v="11000"/>
  </r>
  <r>
    <s v="garfield weston"/>
    <x v="3"/>
    <m/>
    <n v="7500"/>
  </r>
  <r>
    <s v="Voxi"/>
    <x v="0"/>
    <n v="10"/>
    <m/>
  </r>
  <r>
    <s v="skips"/>
    <x v="2"/>
    <n v="21.6"/>
    <m/>
  </r>
  <r>
    <s v="clack council"/>
    <x v="3"/>
    <m/>
    <n v="7500"/>
  </r>
  <r>
    <s v="bes commercial electrical"/>
    <x v="1"/>
    <n v="769.2"/>
    <m/>
  </r>
  <r>
    <s v="lottery"/>
    <x v="3"/>
    <m/>
    <n v="4"/>
  </r>
  <r>
    <s v="Voxi"/>
    <x v="0"/>
    <n v="10"/>
    <m/>
  </r>
  <r>
    <s v="ceteris"/>
    <x v="2"/>
    <n v="1766.34"/>
    <m/>
  </r>
  <r>
    <s v="youth scotland"/>
    <x v="7"/>
    <n v="715"/>
    <m/>
  </r>
  <r>
    <s v="amazon marketplace"/>
    <x v="1"/>
    <n v="88.88"/>
    <m/>
  </r>
  <r>
    <s v="clacks council"/>
    <x v="3"/>
    <m/>
    <n v="7500"/>
  </r>
  <r>
    <s v="link???"/>
    <x v="1"/>
    <n v="200"/>
    <m/>
  </r>
  <r>
    <s v="youth scotland"/>
    <x v="7"/>
    <n v="18"/>
    <m/>
  </r>
  <r>
    <s v="amazon marketplace"/>
    <x v="1"/>
    <n v="314.08999999999997"/>
    <m/>
  </r>
  <r>
    <s v="north munch"/>
    <x v="6"/>
    <n v="26.3"/>
    <m/>
  </r>
  <r>
    <s v="engage "/>
    <x v="4"/>
    <n v="6410"/>
    <m/>
  </r>
  <r>
    <s v="wjm clients acc thistledown grant"/>
    <x v="3"/>
    <m/>
    <n v="500"/>
  </r>
  <r>
    <s v="skips"/>
    <x v="2"/>
    <n v="4.8"/>
    <m/>
  </r>
  <r>
    <s v="Voxi"/>
    <x v="0"/>
    <n v="10"/>
    <m/>
  </r>
  <r>
    <s v="dormant accounts"/>
    <x v="3"/>
    <m/>
    <n v="39654"/>
  </r>
  <r>
    <s v="clacks lotteryu"/>
    <x v="3"/>
    <m/>
    <n v="8"/>
  </r>
  <r>
    <s v="timpson"/>
    <x v="1"/>
    <n v="38.950000000000003"/>
    <m/>
  </r>
  <r>
    <s v="ceteris"/>
    <x v="2"/>
    <n v="1766.34"/>
    <m/>
  </r>
  <r>
    <s v="bes commercial electrical"/>
    <x v="1"/>
    <n v="3639.8"/>
    <m/>
  </r>
  <r>
    <s v="Voxi"/>
    <x v="0"/>
    <n v="10"/>
    <m/>
  </r>
  <r>
    <s v="enngage"/>
    <x v="4"/>
    <n v="10000"/>
    <m/>
  </r>
  <r>
    <s v="lottery"/>
    <x v="3"/>
    <m/>
    <n v="555.89"/>
  </r>
  <r>
    <s v="catering stirling mobile kitchen"/>
    <x v="6"/>
    <n v="900"/>
    <m/>
  </r>
  <r>
    <s v="lesar"/>
    <x v="0"/>
    <n v="98.64"/>
    <m/>
  </r>
  <r>
    <s v="krystal"/>
    <x v="6"/>
    <n v="84"/>
    <m/>
  </r>
  <r>
    <s v="amazon marketplace"/>
    <x v="1"/>
    <n v="1194.02"/>
    <m/>
  </r>
  <r>
    <s v="amazon marketplace"/>
    <x v="1"/>
    <n v="34.14"/>
    <m/>
  </r>
  <r>
    <s v="skips"/>
    <x v="2"/>
    <n v="21.6"/>
    <m/>
  </r>
  <r>
    <s v="wee print"/>
    <x v="1"/>
    <n v="680.55"/>
    <m/>
  </r>
  <r>
    <s v="poundland"/>
    <x v="6"/>
    <n v="5.3"/>
    <m/>
  </r>
  <r>
    <s v="clacks lotteryu"/>
    <x v="3"/>
    <m/>
    <n v="10"/>
  </r>
  <r>
    <s v="ceteris"/>
    <x v="2"/>
    <n v="3422.86"/>
    <m/>
  </r>
  <r>
    <s v="Voxi"/>
    <x v="0"/>
    <n v="10"/>
    <m/>
  </r>
  <r>
    <s v="giffgaff"/>
    <x v="0"/>
    <n v="10"/>
    <m/>
  </r>
  <r>
    <s v="skips"/>
    <x v="2"/>
    <n v="20.28"/>
    <m/>
  </r>
  <r>
    <s v="clacks lotteryu"/>
    <x v="3"/>
    <m/>
    <n v="8"/>
  </r>
  <r>
    <s v="giffgaff"/>
    <x v="0"/>
    <n v="6"/>
    <m/>
  </r>
  <r>
    <s v="ceteris"/>
    <x v="2"/>
    <n v="3397.08"/>
    <m/>
  </r>
  <r>
    <s v="smarty.co.uk"/>
    <x v="0"/>
    <n v="8"/>
    <m/>
  </r>
  <r>
    <s v="Voxi"/>
    <x v="0"/>
    <n v="10"/>
    <m/>
  </r>
  <r>
    <s v="clacks council"/>
    <x v="2"/>
    <n v="294"/>
    <m/>
  </r>
  <r>
    <s v="udemy"/>
    <x v="0"/>
    <n v="14.99"/>
    <m/>
  </r>
  <r>
    <s v="assa abloy li"/>
    <x v="1"/>
    <n v="79.98"/>
    <m/>
  </r>
  <r>
    <s v="cricut"/>
    <x v="6"/>
    <n v="439.99"/>
    <m/>
  </r>
  <r>
    <s v="policybee"/>
    <x v="7"/>
    <n v="382.09"/>
    <m/>
  </r>
  <r>
    <s v="skips"/>
    <x v="2"/>
    <n v="4.8"/>
    <m/>
  </r>
  <r>
    <s v="clacks council"/>
    <x v="3"/>
    <m/>
    <n v="7875.17"/>
  </r>
  <r>
    <s v="clacks lotteryu"/>
    <x v="3"/>
    <m/>
    <n v="8"/>
  </r>
  <r>
    <s v="amazon marketplace"/>
    <x v="1"/>
    <n v="43.96"/>
    <m/>
  </r>
  <r>
    <s v="giffgaff"/>
    <x v="0"/>
    <n v="6"/>
    <m/>
  </r>
  <r>
    <s v="ceteris"/>
    <x v="2"/>
    <n v="3487.85"/>
    <m/>
  </r>
  <r>
    <s v="smarty.co.uk"/>
    <x v="0"/>
    <n v="8"/>
    <m/>
  </r>
  <r>
    <s v="asda"/>
    <x v="6"/>
    <n v="24.16"/>
    <m/>
  </r>
  <r>
    <s v="amazon marketplace"/>
    <x v="1"/>
    <n v="53.76"/>
    <m/>
  </r>
  <r>
    <s v="voci"/>
    <x v="0"/>
    <n v="10"/>
    <m/>
  </r>
  <r>
    <s v="amazon marketplace"/>
    <x v="1"/>
    <n v="30.1"/>
    <m/>
  </r>
  <r>
    <s v="engage "/>
    <x v="4"/>
    <n v="7875.17"/>
    <m/>
  </r>
  <r>
    <s v="asda"/>
    <x v="6"/>
    <n v="14"/>
    <m/>
  </r>
  <r>
    <s v="refreshments"/>
    <x v="6"/>
    <n v="5.5"/>
    <m/>
  </r>
  <r>
    <s v="clacks council"/>
    <x v="3"/>
    <m/>
    <n v="15750.34"/>
  </r>
  <r>
    <s v="engage "/>
    <x v="4"/>
    <n v="303.61"/>
    <m/>
  </r>
  <r>
    <s v="youth scotland"/>
    <x v="7"/>
    <n v="315"/>
    <m/>
  </r>
  <r>
    <s v="rbs council salaries 2"/>
    <x v="4"/>
    <n v="7699.92"/>
    <m/>
  </r>
  <r>
    <s v="rbs council salaries 2"/>
    <x v="4"/>
    <n v="7699.92"/>
    <m/>
  </r>
  <r>
    <s v="refreshments"/>
    <x v="6"/>
    <n v="27.14"/>
    <m/>
  </r>
  <r>
    <s v="asda stores"/>
    <x v="6"/>
    <n v="3.5"/>
    <m/>
  </r>
  <r>
    <s v="aldi"/>
    <x v="6"/>
    <n v="18.510000000000002"/>
    <m/>
  </r>
  <r>
    <s v="engage "/>
    <x v="4"/>
    <n v="7875.17"/>
    <m/>
  </r>
  <r>
    <s v="refreshments"/>
    <x v="6"/>
    <n v="7.44"/>
    <m/>
  </r>
  <r>
    <s v="amazon marketplace"/>
    <x v="1"/>
    <n v="25.29"/>
    <m/>
  </r>
  <r>
    <s v="refreshments"/>
    <x v="6"/>
    <n v="2.5"/>
    <m/>
  </r>
  <r>
    <s v="crail harbour"/>
    <x v="1"/>
    <n v="7.3"/>
    <m/>
  </r>
  <r>
    <s v="binn skipps"/>
    <x v="2"/>
    <n v="20.28"/>
    <m/>
  </r>
  <r>
    <s v="amazon marketplace"/>
    <x v="1"/>
    <n v="52.39"/>
    <m/>
  </r>
  <r>
    <s v="policybee"/>
    <x v="7"/>
    <n v="116.12"/>
    <m/>
  </r>
  <r>
    <s v="giffgaff"/>
    <x v="0"/>
    <n v="10"/>
    <m/>
  </r>
  <r>
    <s v="clacks lotteryu"/>
    <x v="3"/>
    <m/>
    <n v="10"/>
  </r>
  <r>
    <s v="giff gaff"/>
    <x v="0"/>
    <n v="6"/>
    <m/>
  </r>
  <r>
    <s v="ceteris"/>
    <x v="2"/>
    <n v="3815.47"/>
    <m/>
  </r>
  <r>
    <s v="smarty.co.uk"/>
    <x v="0"/>
    <n v="8"/>
    <m/>
  </r>
  <r>
    <s v="hugh mcconnell office space"/>
    <x v="5"/>
    <m/>
    <n v="2000"/>
  </r>
  <r>
    <s v="glasgoq qst"/>
    <x v="1"/>
    <n v="6.85"/>
    <m/>
  </r>
  <r>
    <s v="Voxi"/>
    <x v="0"/>
    <n v="10"/>
    <m/>
  </r>
  <r>
    <s v="credit"/>
    <x v="8"/>
    <m/>
    <n v="170"/>
  </r>
  <r>
    <s v="dns creative design"/>
    <x v="1"/>
    <n v="380"/>
    <m/>
  </r>
  <r>
    <s v="skips"/>
    <x v="2"/>
    <n v="4.8"/>
    <m/>
  </r>
  <r>
    <s v="clacks council"/>
    <x v="3"/>
    <m/>
    <n v="7875.17"/>
  </r>
  <r>
    <s v="giffgaff"/>
    <x v="0"/>
    <n v="6"/>
    <m/>
  </r>
  <r>
    <s v="smarty.co.uk"/>
    <x v="0"/>
    <n v="8"/>
    <m/>
  </r>
  <r>
    <s v="ceteris"/>
    <x v="2"/>
    <n v="1440"/>
    <m/>
  </r>
  <r>
    <s v="clacks lotto"/>
    <x v="3"/>
    <m/>
    <n v="8"/>
  </r>
  <r>
    <s v="Voxi"/>
    <x v="0"/>
    <n v="10"/>
    <m/>
  </r>
  <r>
    <s v="amazon marketplace"/>
    <x v="1"/>
    <n v="830.16"/>
    <m/>
  </r>
  <r>
    <s v="groundwork"/>
    <x v="3"/>
    <m/>
    <n v="500"/>
  </r>
  <r>
    <s v="voci"/>
    <x v="0"/>
    <n v="10"/>
    <m/>
  </r>
  <r>
    <s v="microsoft"/>
    <x v="0"/>
    <n v="79.989999999999995"/>
    <m/>
  </r>
  <r>
    <s v="youth scotland"/>
    <x v="3"/>
    <m/>
    <n v="500"/>
  </r>
  <r>
    <s v="skiups"/>
    <x v="2"/>
    <n v="21.6"/>
    <m/>
  </r>
  <r>
    <s v="surveymonkey"/>
    <x v="0"/>
    <n v="297"/>
    <m/>
  </r>
  <r>
    <s v="energy"/>
    <x v="2"/>
    <n v="184.26"/>
    <m/>
  </r>
  <r>
    <s v="clacks lotto"/>
    <x v="3"/>
    <m/>
    <n v="2"/>
  </r>
  <r>
    <s v="amazon marketplace"/>
    <x v="1"/>
    <n v="15.98"/>
    <m/>
  </r>
  <r>
    <s v="high speed tr"/>
    <x v="0"/>
    <n v="1367.28"/>
    <m/>
  </r>
  <r>
    <s v="alloa community"/>
    <x v="1"/>
    <n v="10"/>
    <m/>
  </r>
  <r>
    <s v="amazon marketplace"/>
    <x v="1"/>
    <n v="498.34"/>
    <m/>
  </r>
  <r>
    <s v="Voxi"/>
    <x v="0"/>
    <n v="10"/>
    <m/>
  </r>
  <r>
    <s v="ceteris"/>
    <x v="2"/>
    <n v="1766.34"/>
    <m/>
  </r>
  <r>
    <s v="amazon marketplace"/>
    <x v="1"/>
    <n v="100.56"/>
    <m/>
  </r>
  <r>
    <s v="link"/>
    <x v="1"/>
    <n v="200"/>
    <m/>
  </r>
  <r>
    <s v="engage "/>
    <x v="4"/>
    <n v="10000"/>
    <m/>
  </r>
  <r>
    <s v="glue"/>
    <x v="6"/>
    <n v="8.58"/>
    <m/>
  </r>
  <r>
    <s v="engage "/>
    <x v="4"/>
    <n v="956.74"/>
    <m/>
  </r>
  <r>
    <s v="Voxi"/>
    <x v="0"/>
    <n v="10"/>
    <m/>
  </r>
  <r>
    <s v="skips"/>
    <x v="2"/>
    <n v="21.6"/>
    <m/>
  </r>
  <r>
    <s v="clacks council"/>
    <x v="3"/>
    <m/>
    <n v="15000"/>
  </r>
  <r>
    <s v="amazon marketplace"/>
    <x v="1"/>
    <n v="555.89"/>
    <m/>
  </r>
  <r>
    <s v="Voxi"/>
    <x v="0"/>
    <n v="10"/>
    <m/>
  </r>
  <r>
    <s v="amazon marketplace"/>
    <x v="1"/>
    <n v="555.89"/>
    <m/>
  </r>
  <r>
    <s v="clacks lotti"/>
    <x v="3"/>
    <m/>
    <n v="8"/>
  </r>
  <r>
    <s v="Voxi"/>
    <x v="8"/>
    <m/>
    <n v="10"/>
  </r>
  <r>
    <s v="amazon marketplace"/>
    <x v="8"/>
    <m/>
    <n v="555.89"/>
  </r>
  <r>
    <s v="post office"/>
    <x v="1"/>
    <n v="7.95"/>
    <m/>
  </r>
  <r>
    <s v="engage "/>
    <x v="4"/>
    <n v="7500"/>
    <m/>
  </r>
  <r>
    <s v="Voxi"/>
    <x v="0"/>
    <n v="10"/>
    <m/>
  </r>
  <r>
    <s v="ceteris"/>
    <x v="2"/>
    <n v="5112.92"/>
    <m/>
  </r>
  <r>
    <s v="marketing invoice"/>
    <x v="1"/>
    <n v="120"/>
    <m/>
  </r>
  <r>
    <s v="grants"/>
    <x v="3"/>
    <m/>
    <n v="10000"/>
  </r>
  <r>
    <s v="advertising"/>
    <x v="1"/>
    <n v="273"/>
    <m/>
  </r>
  <r>
    <s v="clacks council"/>
    <x v="3"/>
    <m/>
    <n v="7500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66293933-D981-46ED-8E6E-8E4DEBCE460C}" name="PivotTable1" cacheId="78" applyNumberFormats="0" applyBorderFormats="0" applyFontFormats="0" applyPatternFormats="0" applyAlignmentFormats="0" applyWidthHeightFormats="1" dataCaption="Values" updatedVersion="8" minRefreshableVersion="3" useAutoFormatting="1" itemPrintTitles="1" createdVersion="8" indent="0" compact="0" compactData="0" multipleFieldFilters="0">
  <location ref="A3:C13" firstHeaderRow="0" firstDataRow="1" firstDataCol="1"/>
  <pivotFields count="4">
    <pivotField compact="0" outline="0" showAll="0"/>
    <pivotField axis="axisRow" compact="0" outline="0" showAll="0">
      <items count="10">
        <item x="6"/>
        <item x="5"/>
        <item x="3"/>
        <item x="7"/>
        <item x="1"/>
        <item x="4"/>
        <item x="0"/>
        <item x="8"/>
        <item x="2"/>
        <item t="default"/>
      </items>
    </pivotField>
    <pivotField dataField="1" compact="0" outline="0" showAll="0"/>
    <pivotField dataField="1" compact="0" outline="0" showAll="0"/>
  </pivotFields>
  <rowFields count="1">
    <field x="1"/>
  </rowFields>
  <rowItems count="10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 t="grand">
      <x/>
    </i>
  </rowItems>
  <colFields count="1">
    <field x="-2"/>
  </colFields>
  <colItems count="2">
    <i>
      <x/>
    </i>
    <i i="1">
      <x v="1"/>
    </i>
  </colItems>
  <dataFields count="2">
    <dataField name="Sum of out" fld="2" baseField="0" baseItem="0"/>
    <dataField name="Sum of in" fld="3" baseField="0" baseItem="0"/>
  </dataFields>
  <formats count="1">
    <format dxfId="0">
      <pivotArea outline="0" collapsedLevelsAreSubtotals="1" fieldPosition="0"/>
    </format>
  </formats>
  <pivotTableStyleInfo name="PivotStyleMedium9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340C3C4-9B8A-4BC5-9D85-EB36903FCACE}" name="Table1" displayName="Table1" ref="B2:E192" totalsRowShown="0">
  <autoFilter ref="B2:E192" xr:uid="{7340C3C4-9B8A-4BC5-9D85-EB36903FCACE}"/>
  <tableColumns count="4">
    <tableColumn id="1" xr3:uid="{8AE4F939-259E-4E84-8354-6F07014CFBD6}" name="item"/>
    <tableColumn id="2" xr3:uid="{C28F70AF-B2AF-480F-9B63-1AF712BAAB53}" name="classify"/>
    <tableColumn id="3" xr3:uid="{9E5C2DD7-0284-4765-A37F-03CDEAC99ACB}" name="out"/>
    <tableColumn id="4" xr3:uid="{7B4F9901-BA1F-47E0-BBE8-873B9AE52E5A}" name="in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threadedComments/threadedComment1.xml><?xml version="1.0" encoding="utf-8"?>
<ThreadedComments xmlns="http://schemas.microsoft.com/office/spreadsheetml/2018/threadedcomments" xmlns:x="http://schemas.openxmlformats.org/spreadsheetml/2006/main">
  <threadedComment ref="C6" dT="2026-08-21T21:31:40.01" personId="{FA32DDA7-DB13-4EF6-907F-E2E108433AC9}" id="{1426779E-3FD4-451B-B1EB-D93493FD785C}">
    <text>39654 looks like carry forward??</text>
  </threadedComment>
</ThreadedComments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ivotTable" Target="../pivotTables/pivotTable1.xml"/><Relationship Id="rId4" Type="http://schemas.microsoft.com/office/2017/10/relationships/threadedComment" Target="../threadedComments/threadedComment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6D0757-6E42-47D7-8BC1-81238CDDC83F}">
  <dimension ref="B2:I54"/>
  <sheetViews>
    <sheetView tabSelected="1" workbookViewId="0">
      <selection activeCell="X58" sqref="X58"/>
    </sheetView>
  </sheetViews>
  <sheetFormatPr defaultRowHeight="15"/>
  <cols>
    <col min="2" max="2" width="46" bestFit="1" customWidth="1"/>
    <col min="3" max="3" width="14.42578125" bestFit="1" customWidth="1"/>
    <col min="5" max="5" width="14.42578125" bestFit="1" customWidth="1"/>
    <col min="7" max="7" width="11.28515625" customWidth="1"/>
    <col min="8" max="8" width="17.7109375" hidden="1" customWidth="1"/>
    <col min="9" max="9" width="14.5703125" hidden="1" customWidth="1"/>
  </cols>
  <sheetData>
    <row r="2" spans="2:5">
      <c r="B2" s="1" t="s">
        <v>0</v>
      </c>
    </row>
    <row r="5" spans="2:5">
      <c r="C5" s="1" t="s">
        <v>1</v>
      </c>
      <c r="D5" s="1"/>
      <c r="E5" s="1" t="s">
        <v>2</v>
      </c>
    </row>
    <row r="6" spans="2:5">
      <c r="B6" s="1" t="s">
        <v>3</v>
      </c>
      <c r="C6" t="s">
        <v>4</v>
      </c>
      <c r="E6" t="s">
        <v>5</v>
      </c>
    </row>
    <row r="7" spans="2:5">
      <c r="B7" s="3" t="s">
        <v>6</v>
      </c>
    </row>
    <row r="8" spans="2:5">
      <c r="B8" s="4" t="s">
        <v>7</v>
      </c>
      <c r="C8" s="2">
        <f>2195.6-102.5</f>
        <v>2093.1</v>
      </c>
      <c r="D8" s="2"/>
      <c r="E8" s="2">
        <v>227.25</v>
      </c>
    </row>
    <row r="9" spans="2:5">
      <c r="B9" s="4" t="s">
        <v>8</v>
      </c>
      <c r="C9" s="2">
        <v>0</v>
      </c>
      <c r="D9" s="2"/>
      <c r="E9" s="2">
        <v>870</v>
      </c>
    </row>
    <row r="10" spans="2:5">
      <c r="B10" s="4" t="s">
        <v>9</v>
      </c>
      <c r="C10" s="2">
        <v>0</v>
      </c>
      <c r="D10" s="2"/>
      <c r="E10" s="2">
        <v>139.16</v>
      </c>
    </row>
    <row r="11" spans="2:5">
      <c r="B11" s="4" t="s">
        <v>10</v>
      </c>
      <c r="C11" s="2"/>
      <c r="D11" s="2"/>
      <c r="E11" s="2">
        <v>16.86</v>
      </c>
    </row>
    <row r="12" spans="2:5">
      <c r="B12" s="4" t="s">
        <v>11</v>
      </c>
      <c r="C12" s="2">
        <f>SUM(C8:C11)</f>
        <v>2093.1</v>
      </c>
      <c r="D12" s="2"/>
      <c r="E12" s="2">
        <f t="shared" ref="E12" si="0">SUM(E8:E11)</f>
        <v>1253.27</v>
      </c>
    </row>
    <row r="13" spans="2:5">
      <c r="B13" s="3" t="s">
        <v>12</v>
      </c>
      <c r="C13" s="2"/>
      <c r="D13" s="2"/>
      <c r="E13" s="2"/>
    </row>
    <row r="14" spans="2:5">
      <c r="B14" s="4" t="s">
        <v>7</v>
      </c>
      <c r="C14" s="2">
        <v>102.5</v>
      </c>
      <c r="D14" s="2"/>
      <c r="E14" s="2">
        <v>290.68</v>
      </c>
    </row>
    <row r="15" spans="2:5">
      <c r="B15" s="4" t="s">
        <v>8</v>
      </c>
      <c r="C15" s="2">
        <f>171683.074</f>
        <v>171683.07399999999</v>
      </c>
      <c r="D15" s="2"/>
      <c r="E15" s="2">
        <f>20.6+126987+23628.64</f>
        <v>150636.24</v>
      </c>
    </row>
    <row r="16" spans="2:5">
      <c r="B16" s="4" t="s">
        <v>9</v>
      </c>
      <c r="C16" s="2"/>
      <c r="D16" s="2"/>
      <c r="E16" s="2">
        <v>0</v>
      </c>
    </row>
    <row r="17" spans="2:5">
      <c r="B17" s="4" t="s">
        <v>10</v>
      </c>
      <c r="C17" s="2">
        <v>735.89</v>
      </c>
      <c r="D17" s="2"/>
      <c r="E17" s="2">
        <f>735.89-E11</f>
        <v>719.03</v>
      </c>
    </row>
    <row r="18" spans="2:5">
      <c r="B18" s="4" t="s">
        <v>13</v>
      </c>
      <c r="C18" s="2">
        <f>SUM(C14:C17)</f>
        <v>172521.46400000001</v>
      </c>
      <c r="D18" s="2"/>
      <c r="E18" s="2">
        <f t="shared" ref="E18" si="1">SUM(E14:E17)</f>
        <v>151645.94999999998</v>
      </c>
    </row>
    <row r="19" spans="2:5">
      <c r="B19" s="1" t="s">
        <v>14</v>
      </c>
      <c r="C19" s="2">
        <f>C18+C12</f>
        <v>174614.56400000001</v>
      </c>
      <c r="D19" s="2"/>
      <c r="E19" s="2">
        <f t="shared" ref="E19" si="2">E18+E12</f>
        <v>152899.21999999997</v>
      </c>
    </row>
    <row r="20" spans="2:5">
      <c r="B20" s="1"/>
    </row>
    <row r="22" spans="2:5">
      <c r="B22" s="1" t="s">
        <v>15</v>
      </c>
    </row>
    <row r="24" spans="2:5">
      <c r="B24" s="3" t="s">
        <v>6</v>
      </c>
    </row>
    <row r="25" spans="2:5">
      <c r="B25" s="4" t="s">
        <v>16</v>
      </c>
      <c r="C25" s="2">
        <f>8178.78-2834.11</f>
        <v>5344.67</v>
      </c>
      <c r="D25" s="2"/>
      <c r="E25" s="2">
        <v>0</v>
      </c>
    </row>
    <row r="26" spans="2:5">
      <c r="B26" s="4" t="s">
        <v>17</v>
      </c>
      <c r="C26" s="2">
        <v>0</v>
      </c>
      <c r="D26" s="2"/>
      <c r="E26" s="2">
        <v>0</v>
      </c>
    </row>
    <row r="27" spans="2:5">
      <c r="B27" s="4" t="s">
        <v>18</v>
      </c>
      <c r="C27" s="2">
        <v>315</v>
      </c>
      <c r="E27" s="2">
        <v>0</v>
      </c>
    </row>
    <row r="28" spans="2:5">
      <c r="B28" s="4" t="s">
        <v>19</v>
      </c>
      <c r="C28" s="2">
        <v>40</v>
      </c>
      <c r="E28" s="2">
        <v>10</v>
      </c>
    </row>
    <row r="29" spans="2:5">
      <c r="B29" t="s">
        <v>20</v>
      </c>
      <c r="C29" s="2">
        <v>60</v>
      </c>
      <c r="E29" s="2">
        <v>0</v>
      </c>
    </row>
    <row r="30" spans="2:5">
      <c r="B30" s="4" t="s">
        <v>21</v>
      </c>
      <c r="C30" s="2">
        <v>50.81</v>
      </c>
      <c r="E30" s="2">
        <v>0</v>
      </c>
    </row>
    <row r="31" spans="2:5">
      <c r="B31" s="4" t="s">
        <v>11</v>
      </c>
      <c r="C31" s="2">
        <f>SUM(C25:C30)</f>
        <v>5810.4800000000005</v>
      </c>
      <c r="D31" s="2"/>
      <c r="E31" s="2">
        <f>SUM(E25:E30)</f>
        <v>10</v>
      </c>
    </row>
    <row r="32" spans="2:5">
      <c r="B32" s="3" t="s">
        <v>12</v>
      </c>
      <c r="C32" s="2"/>
      <c r="D32" s="2"/>
      <c r="E32" s="2"/>
    </row>
    <row r="33" spans="2:9">
      <c r="B33" s="4" t="s">
        <v>16</v>
      </c>
      <c r="C33" s="2">
        <f>95233.46-C25</f>
        <v>89888.790000000008</v>
      </c>
      <c r="D33" s="2"/>
      <c r="E33" s="2">
        <f>4714.52+62832.99</f>
        <v>67547.509999999995</v>
      </c>
    </row>
    <row r="34" spans="2:9">
      <c r="B34" s="4" t="s">
        <v>17</v>
      </c>
      <c r="C34" s="2">
        <v>51851.16</v>
      </c>
      <c r="D34" s="2"/>
      <c r="E34" s="2">
        <v>15548.42</v>
      </c>
    </row>
    <row r="35" spans="2:9">
      <c r="B35" s="4" t="s">
        <v>18</v>
      </c>
      <c r="C35" s="2">
        <f>1546.21-315</f>
        <v>1231.21</v>
      </c>
      <c r="D35" s="2"/>
      <c r="E35" s="2">
        <v>656.34</v>
      </c>
      <c r="H35" t="s">
        <v>22</v>
      </c>
    </row>
    <row r="36" spans="2:9">
      <c r="B36" s="4" t="s">
        <v>19</v>
      </c>
      <c r="C36" s="2">
        <f>3097.7-C28</f>
        <v>3057.7</v>
      </c>
      <c r="D36" s="2"/>
      <c r="E36" s="2">
        <f>1596.97+10</f>
        <v>1606.97</v>
      </c>
    </row>
    <row r="37" spans="2:9">
      <c r="B37" t="s">
        <v>20</v>
      </c>
      <c r="C37" s="2">
        <f>1869.38-60</f>
        <v>1809.38</v>
      </c>
      <c r="D37" s="2"/>
      <c r="E37" s="2">
        <f>15469.55+37.63+41.03+600</f>
        <v>16148.21</v>
      </c>
      <c r="H37" t="s">
        <v>23</v>
      </c>
      <c r="I37">
        <v>71431.509999999995</v>
      </c>
    </row>
    <row r="38" spans="2:9">
      <c r="B38" s="4" t="s">
        <v>21</v>
      </c>
      <c r="C38" s="2">
        <f>13256.54-50.81</f>
        <v>13205.730000000001</v>
      </c>
      <c r="D38" s="2"/>
      <c r="E38" s="2">
        <f>35128.54+300+1309.51</f>
        <v>36738.050000000003</v>
      </c>
    </row>
    <row r="39" spans="2:9">
      <c r="B39" s="4" t="s">
        <v>13</v>
      </c>
      <c r="C39" s="2">
        <f>SUM(C33:C38)</f>
        <v>161043.97000000003</v>
      </c>
      <c r="D39" s="2"/>
      <c r="E39" s="2">
        <f>SUM(E33:E38)</f>
        <v>138245.5</v>
      </c>
    </row>
    <row r="40" spans="2:9">
      <c r="B40" s="1" t="s">
        <v>24</v>
      </c>
      <c r="C40" s="2">
        <f>C39+C31</f>
        <v>166854.45000000004</v>
      </c>
      <c r="D40" s="2"/>
      <c r="E40" s="2">
        <f t="shared" ref="E40" si="3">E39+E31</f>
        <v>138255.5</v>
      </c>
      <c r="F40" s="2"/>
      <c r="H40" t="s">
        <v>25</v>
      </c>
    </row>
    <row r="41" spans="2:9">
      <c r="B41" s="1" t="s">
        <v>26</v>
      </c>
      <c r="C41" s="2">
        <f>C19-C40</f>
        <v>7760.1139999999723</v>
      </c>
      <c r="E41" s="2">
        <f>E19-E40</f>
        <v>14643.719999999972</v>
      </c>
    </row>
    <row r="42" spans="2:9">
      <c r="H42" t="s">
        <v>27</v>
      </c>
      <c r="I42">
        <v>56787.79</v>
      </c>
    </row>
    <row r="44" spans="2:9">
      <c r="B44" s="1" t="s">
        <v>28</v>
      </c>
    </row>
    <row r="45" spans="2:9">
      <c r="B45" s="5" t="s">
        <v>29</v>
      </c>
      <c r="C45" s="2">
        <f xml:space="preserve"> I42</f>
        <v>56787.79</v>
      </c>
      <c r="D45" s="2"/>
      <c r="E45" s="2">
        <f>I37</f>
        <v>71431.509999999995</v>
      </c>
    </row>
    <row r="46" spans="2:9">
      <c r="B46" t="s">
        <v>26</v>
      </c>
      <c r="C46" s="2">
        <f>C41</f>
        <v>7760.1139999999723</v>
      </c>
      <c r="D46" s="2"/>
      <c r="E46" s="2">
        <f>E41</f>
        <v>14643.719999999972</v>
      </c>
    </row>
    <row r="47" spans="2:9">
      <c r="B47" t="s">
        <v>30</v>
      </c>
      <c r="C47" s="2">
        <f>C45+C46</f>
        <v>64547.903999999973</v>
      </c>
      <c r="D47" s="2"/>
      <c r="E47" s="2">
        <f>E45-E46</f>
        <v>56787.790000000023</v>
      </c>
      <c r="I47" s="6"/>
    </row>
    <row r="48" spans="2:9">
      <c r="G48" s="2"/>
      <c r="I48" s="6"/>
    </row>
    <row r="49" spans="3:9">
      <c r="I49" s="6"/>
    </row>
    <row r="51" spans="3:9">
      <c r="C51" s="7"/>
      <c r="I51" s="2"/>
    </row>
    <row r="52" spans="3:9">
      <c r="D52" s="2"/>
      <c r="E52" s="2"/>
      <c r="H52" s="2"/>
    </row>
    <row r="54" spans="3:9">
      <c r="C54" s="8"/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D1EB03-57FF-4ACF-8D86-3079473177C3}">
  <dimension ref="A3:C13"/>
  <sheetViews>
    <sheetView workbookViewId="0">
      <selection activeCell="A8" sqref="A8"/>
    </sheetView>
  </sheetViews>
  <sheetFormatPr defaultRowHeight="15"/>
  <cols>
    <col min="1" max="1" width="46" bestFit="1" customWidth="1"/>
    <col min="2" max="3" width="13" bestFit="1" customWidth="1"/>
  </cols>
  <sheetData>
    <row r="3" spans="1:3">
      <c r="A3" s="9" t="s">
        <v>31</v>
      </c>
      <c r="B3" t="s">
        <v>32</v>
      </c>
      <c r="C3" t="s">
        <v>33</v>
      </c>
    </row>
    <row r="4" spans="1:3">
      <c r="A4" t="s">
        <v>20</v>
      </c>
      <c r="B4" s="2">
        <v>1869.38</v>
      </c>
      <c r="C4" s="2"/>
    </row>
    <row r="5" spans="1:3">
      <c r="A5" t="s">
        <v>7</v>
      </c>
      <c r="B5" s="2"/>
      <c r="C5" s="2">
        <v>2195.6</v>
      </c>
    </row>
    <row r="6" spans="1:3">
      <c r="A6" t="s">
        <v>8</v>
      </c>
      <c r="B6" s="2"/>
      <c r="C6" s="2">
        <v>171683.07</v>
      </c>
    </row>
    <row r="7" spans="1:3">
      <c r="A7" t="s">
        <v>18</v>
      </c>
      <c r="B7" s="2">
        <v>1546.21</v>
      </c>
      <c r="C7" s="2"/>
    </row>
    <row r="8" spans="1:3">
      <c r="A8" t="s">
        <v>21</v>
      </c>
      <c r="B8" s="2">
        <v>13256.539999999997</v>
      </c>
      <c r="C8" s="2"/>
    </row>
    <row r="9" spans="1:3">
      <c r="A9" t="s">
        <v>16</v>
      </c>
      <c r="B9" s="2">
        <v>95233.46</v>
      </c>
      <c r="C9" s="2"/>
    </row>
    <row r="10" spans="1:3">
      <c r="A10" t="s">
        <v>19</v>
      </c>
      <c r="B10" s="2">
        <v>3097.7</v>
      </c>
      <c r="C10" s="2"/>
    </row>
    <row r="11" spans="1:3">
      <c r="A11" t="s">
        <v>10</v>
      </c>
      <c r="B11" s="2"/>
      <c r="C11" s="2">
        <v>735.89</v>
      </c>
    </row>
    <row r="12" spans="1:3">
      <c r="A12" t="s">
        <v>17</v>
      </c>
      <c r="B12" s="2">
        <v>51851.159999999989</v>
      </c>
      <c r="C12" s="2"/>
    </row>
    <row r="13" spans="1:3">
      <c r="A13" t="s">
        <v>34</v>
      </c>
      <c r="B13" s="2">
        <v>166854.44999999998</v>
      </c>
      <c r="C13" s="2">
        <v>174614.56000000003</v>
      </c>
    </row>
  </sheetData>
  <pageMargins left="0.7" right="0.7" top="0.75" bottom="0.75" header="0.3" footer="0.3"/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750764-B6F0-4616-8EFB-E04D3A9F1B92}">
  <dimension ref="B2:J192"/>
  <sheetViews>
    <sheetView topLeftCell="A192" workbookViewId="0">
      <selection activeCell="F202" sqref="F202"/>
    </sheetView>
  </sheetViews>
  <sheetFormatPr defaultRowHeight="15"/>
  <cols>
    <col min="2" max="3" width="30.7109375" bestFit="1" customWidth="1"/>
    <col min="5" max="5" width="9.28515625" bestFit="1" customWidth="1"/>
    <col min="10" max="10" width="46" bestFit="1" customWidth="1"/>
  </cols>
  <sheetData>
    <row r="2" spans="2:10">
      <c r="B2" t="s">
        <v>35</v>
      </c>
      <c r="C2" t="s">
        <v>31</v>
      </c>
      <c r="D2" t="s">
        <v>36</v>
      </c>
      <c r="E2" t="s">
        <v>37</v>
      </c>
    </row>
    <row r="4" spans="2:10">
      <c r="B4" s="10" t="s">
        <v>38</v>
      </c>
      <c r="C4" s="10" t="s">
        <v>19</v>
      </c>
      <c r="D4" s="10">
        <v>10</v>
      </c>
      <c r="E4" s="10"/>
    </row>
    <row r="5" spans="2:10">
      <c r="B5" s="10" t="s">
        <v>39</v>
      </c>
      <c r="C5" s="10" t="s">
        <v>21</v>
      </c>
      <c r="D5" s="10">
        <v>139.16</v>
      </c>
      <c r="E5" s="10"/>
      <c r="J5" s="4" t="s">
        <v>16</v>
      </c>
    </row>
    <row r="6" spans="2:10">
      <c r="B6" s="10" t="s">
        <v>40</v>
      </c>
      <c r="C6" s="10" t="s">
        <v>17</v>
      </c>
      <c r="D6" s="10">
        <v>21.6</v>
      </c>
      <c r="E6" s="10"/>
      <c r="J6" s="4" t="s">
        <v>17</v>
      </c>
    </row>
    <row r="7" spans="2:10">
      <c r="B7" s="10" t="s">
        <v>41</v>
      </c>
      <c r="C7" s="10" t="s">
        <v>8</v>
      </c>
      <c r="D7" s="10"/>
      <c r="E7" s="10">
        <v>400</v>
      </c>
      <c r="J7" s="4" t="s">
        <v>18</v>
      </c>
    </row>
    <row r="8" spans="2:10">
      <c r="B8" s="10" t="s">
        <v>42</v>
      </c>
      <c r="C8" s="10" t="s">
        <v>17</v>
      </c>
      <c r="D8" s="10">
        <v>579.88</v>
      </c>
      <c r="E8" s="10"/>
      <c r="J8" s="4" t="s">
        <v>19</v>
      </c>
    </row>
    <row r="9" spans="2:10">
      <c r="B9" s="10" t="s">
        <v>43</v>
      </c>
      <c r="C9" s="10" t="s">
        <v>8</v>
      </c>
      <c r="D9" s="10"/>
      <c r="E9" s="10">
        <v>2</v>
      </c>
      <c r="J9" t="s">
        <v>20</v>
      </c>
    </row>
    <row r="10" spans="2:10">
      <c r="B10" s="10" t="s">
        <v>44</v>
      </c>
      <c r="C10" s="10" t="s">
        <v>16</v>
      </c>
      <c r="D10" s="10">
        <v>9673.92</v>
      </c>
      <c r="E10" s="10"/>
      <c r="J10" s="4" t="s">
        <v>21</v>
      </c>
    </row>
    <row r="11" spans="2:10">
      <c r="B11" s="10" t="s">
        <v>45</v>
      </c>
      <c r="C11" s="10" t="s">
        <v>19</v>
      </c>
      <c r="D11" s="10">
        <v>10</v>
      </c>
      <c r="E11" s="10"/>
      <c r="J11" s="4" t="s">
        <v>7</v>
      </c>
    </row>
    <row r="12" spans="2:10">
      <c r="B12" s="10" t="s">
        <v>46</v>
      </c>
      <c r="C12" s="10" t="s">
        <v>21</v>
      </c>
      <c r="D12" s="10">
        <v>15.99</v>
      </c>
      <c r="E12" s="10"/>
      <c r="J12" s="4" t="s">
        <v>8</v>
      </c>
    </row>
    <row r="13" spans="2:10">
      <c r="B13" s="10" t="s">
        <v>46</v>
      </c>
      <c r="C13" s="10" t="s">
        <v>21</v>
      </c>
      <c r="D13" s="10">
        <v>37.380000000000003</v>
      </c>
      <c r="E13" s="10"/>
      <c r="J13" s="4" t="s">
        <v>9</v>
      </c>
    </row>
    <row r="14" spans="2:10">
      <c r="B14" s="10" t="s">
        <v>47</v>
      </c>
      <c r="C14" s="10" t="s">
        <v>17</v>
      </c>
      <c r="D14" s="10">
        <v>1766.34</v>
      </c>
      <c r="E14" s="10"/>
      <c r="J14" s="4" t="s">
        <v>10</v>
      </c>
    </row>
    <row r="15" spans="2:10">
      <c r="B15" s="10" t="s">
        <v>48</v>
      </c>
      <c r="C15" s="10" t="s">
        <v>7</v>
      </c>
      <c r="D15" s="10"/>
      <c r="E15" s="10">
        <v>97.8</v>
      </c>
    </row>
    <row r="16" spans="2:10">
      <c r="B16" s="10" t="s">
        <v>49</v>
      </c>
      <c r="C16" s="10" t="s">
        <v>8</v>
      </c>
      <c r="D16" s="10"/>
      <c r="E16" s="10">
        <v>500</v>
      </c>
    </row>
    <row r="17" spans="2:5">
      <c r="B17" s="10" t="s">
        <v>44</v>
      </c>
      <c r="C17" s="10" t="s">
        <v>16</v>
      </c>
      <c r="D17" s="10">
        <v>9859.2900000000009</v>
      </c>
      <c r="E17" s="10"/>
    </row>
    <row r="18" spans="2:5">
      <c r="B18" s="10" t="s">
        <v>50</v>
      </c>
      <c r="C18" s="10" t="s">
        <v>20</v>
      </c>
      <c r="D18" s="10">
        <v>15.98</v>
      </c>
      <c r="E18" s="10"/>
    </row>
    <row r="19" spans="2:5">
      <c r="B19" s="10" t="s">
        <v>51</v>
      </c>
      <c r="C19" s="10" t="s">
        <v>8</v>
      </c>
      <c r="D19" s="10"/>
      <c r="E19" s="10">
        <v>7500</v>
      </c>
    </row>
    <row r="20" spans="2:5">
      <c r="B20" s="10" t="s">
        <v>52</v>
      </c>
      <c r="C20" s="10" t="s">
        <v>17</v>
      </c>
      <c r="D20" s="10">
        <v>10000</v>
      </c>
      <c r="E20" s="10"/>
    </row>
    <row r="21" spans="2:5">
      <c r="B21" s="10" t="s">
        <v>45</v>
      </c>
      <c r="C21" s="10" t="s">
        <v>19</v>
      </c>
      <c r="D21" s="10">
        <v>10</v>
      </c>
      <c r="E21" s="10"/>
    </row>
    <row r="22" spans="2:5">
      <c r="B22" s="10" t="s">
        <v>52</v>
      </c>
      <c r="C22" s="10" t="s">
        <v>17</v>
      </c>
      <c r="D22" s="10">
        <v>8685.49</v>
      </c>
      <c r="E22" s="10"/>
    </row>
    <row r="23" spans="2:5">
      <c r="B23" s="10" t="s">
        <v>53</v>
      </c>
      <c r="C23" s="10" t="s">
        <v>17</v>
      </c>
      <c r="D23" s="10">
        <v>4.8</v>
      </c>
      <c r="E23" s="10"/>
    </row>
    <row r="24" spans="2:5">
      <c r="B24" s="10" t="s">
        <v>54</v>
      </c>
      <c r="C24" s="10" t="s">
        <v>8</v>
      </c>
      <c r="D24" s="10"/>
      <c r="E24" s="10">
        <v>12500</v>
      </c>
    </row>
    <row r="25" spans="2:5">
      <c r="B25" s="10" t="s">
        <v>42</v>
      </c>
      <c r="C25" s="10" t="s">
        <v>17</v>
      </c>
      <c r="D25" s="10">
        <v>404.8</v>
      </c>
      <c r="E25" s="10"/>
    </row>
    <row r="26" spans="2:5">
      <c r="B26" s="10" t="s">
        <v>43</v>
      </c>
      <c r="C26" s="10" t="s">
        <v>8</v>
      </c>
      <c r="D26" s="10"/>
      <c r="E26" s="10">
        <v>2</v>
      </c>
    </row>
    <row r="27" spans="2:5">
      <c r="B27" s="10" t="s">
        <v>45</v>
      </c>
      <c r="C27" s="10" t="s">
        <v>19</v>
      </c>
      <c r="D27" s="10">
        <v>10</v>
      </c>
      <c r="E27" s="10"/>
    </row>
    <row r="28" spans="2:5">
      <c r="B28" s="10" t="s">
        <v>47</v>
      </c>
      <c r="C28" s="10" t="s">
        <v>17</v>
      </c>
      <c r="D28" s="10">
        <v>1766.34</v>
      </c>
      <c r="E28" s="10"/>
    </row>
    <row r="29" spans="2:5">
      <c r="B29" s="10" t="s">
        <v>55</v>
      </c>
      <c r="C29" s="10" t="s">
        <v>21</v>
      </c>
      <c r="D29" s="10">
        <v>65</v>
      </c>
      <c r="E29" s="10"/>
    </row>
    <row r="30" spans="2:5">
      <c r="B30" s="10" t="s">
        <v>56</v>
      </c>
      <c r="C30" s="10" t="s">
        <v>20</v>
      </c>
      <c r="D30" s="10">
        <v>6.61</v>
      </c>
      <c r="E30" s="10"/>
    </row>
    <row r="31" spans="2:5">
      <c r="B31" s="10" t="s">
        <v>57</v>
      </c>
      <c r="C31" s="10" t="s">
        <v>21</v>
      </c>
      <c r="D31" s="10">
        <v>780</v>
      </c>
      <c r="E31" s="10"/>
    </row>
    <row r="32" spans="2:5">
      <c r="B32" s="10" t="s">
        <v>58</v>
      </c>
      <c r="C32" s="10" t="s">
        <v>19</v>
      </c>
      <c r="D32" s="10">
        <v>899</v>
      </c>
      <c r="E32" s="10"/>
    </row>
    <row r="33" spans="2:5">
      <c r="B33" s="10" t="s">
        <v>46</v>
      </c>
      <c r="C33" s="10" t="s">
        <v>21</v>
      </c>
      <c r="D33" s="10">
        <v>73.33</v>
      </c>
      <c r="E33" s="10"/>
    </row>
    <row r="34" spans="2:5">
      <c r="B34" s="10" t="s">
        <v>44</v>
      </c>
      <c r="C34" s="10" t="s">
        <v>16</v>
      </c>
      <c r="D34" s="10">
        <v>9379.7199999999993</v>
      </c>
      <c r="E34" s="10"/>
    </row>
    <row r="35" spans="2:5">
      <c r="B35" s="10" t="s">
        <v>59</v>
      </c>
      <c r="C35" s="10" t="s">
        <v>21</v>
      </c>
      <c r="D35" s="10">
        <v>19.66</v>
      </c>
      <c r="E35" s="10"/>
    </row>
    <row r="36" spans="2:5">
      <c r="B36" s="10" t="s">
        <v>60</v>
      </c>
      <c r="C36" s="10" t="s">
        <v>8</v>
      </c>
      <c r="D36" s="10"/>
      <c r="E36" s="10">
        <v>4000</v>
      </c>
    </row>
    <row r="37" spans="2:5">
      <c r="B37" s="10" t="s">
        <v>61</v>
      </c>
      <c r="C37" s="10" t="s">
        <v>20</v>
      </c>
      <c r="D37" s="10">
        <v>279.87</v>
      </c>
      <c r="E37" s="10"/>
    </row>
    <row r="38" spans="2:5">
      <c r="B38" s="10" t="s">
        <v>45</v>
      </c>
      <c r="C38" s="10" t="s">
        <v>19</v>
      </c>
      <c r="D38" s="10">
        <v>10</v>
      </c>
      <c r="E38" s="10"/>
    </row>
    <row r="39" spans="2:5">
      <c r="B39" s="10" t="s">
        <v>62</v>
      </c>
      <c r="C39" s="10" t="s">
        <v>21</v>
      </c>
      <c r="D39" s="10">
        <v>76.650000000000006</v>
      </c>
      <c r="E39" s="10"/>
    </row>
    <row r="40" spans="2:5">
      <c r="B40" s="10" t="s">
        <v>63</v>
      </c>
      <c r="C40" s="10" t="s">
        <v>17</v>
      </c>
      <c r="D40" s="10">
        <v>21.6</v>
      </c>
      <c r="E40" s="10"/>
    </row>
    <row r="41" spans="2:5">
      <c r="B41" s="10" t="s">
        <v>64</v>
      </c>
      <c r="C41" s="10" t="s">
        <v>21</v>
      </c>
      <c r="D41" s="10">
        <v>60</v>
      </c>
      <c r="E41" s="10"/>
    </row>
    <row r="42" spans="2:5">
      <c r="B42" s="10" t="s">
        <v>46</v>
      </c>
      <c r="C42" s="10" t="s">
        <v>21</v>
      </c>
      <c r="D42" s="10">
        <v>91.86</v>
      </c>
      <c r="E42" s="10"/>
    </row>
    <row r="43" spans="2:5">
      <c r="B43" s="10" t="s">
        <v>65</v>
      </c>
      <c r="C43" s="10" t="s">
        <v>7</v>
      </c>
      <c r="D43" s="10"/>
      <c r="E43" s="10">
        <v>97.8</v>
      </c>
    </row>
    <row r="44" spans="2:5">
      <c r="B44" s="10" t="s">
        <v>66</v>
      </c>
      <c r="C44" s="10" t="s">
        <v>19</v>
      </c>
      <c r="D44" s="10">
        <v>64.8</v>
      </c>
      <c r="E44" s="10"/>
    </row>
    <row r="45" spans="2:5">
      <c r="B45" s="10" t="s">
        <v>42</v>
      </c>
      <c r="C45" s="10" t="s">
        <v>17</v>
      </c>
      <c r="D45" s="10">
        <v>239.15</v>
      </c>
      <c r="E45" s="10"/>
    </row>
    <row r="46" spans="2:5">
      <c r="B46" s="10" t="s">
        <v>45</v>
      </c>
      <c r="C46" s="10" t="s">
        <v>19</v>
      </c>
      <c r="D46" s="10">
        <v>10</v>
      </c>
      <c r="E46" s="10"/>
    </row>
    <row r="47" spans="2:5">
      <c r="B47" s="10" t="s">
        <v>47</v>
      </c>
      <c r="C47" s="10" t="s">
        <v>17</v>
      </c>
      <c r="D47" s="10">
        <v>1766.34</v>
      </c>
      <c r="E47" s="10"/>
    </row>
    <row r="48" spans="2:5">
      <c r="B48" s="10" t="s">
        <v>43</v>
      </c>
      <c r="C48" s="10" t="s">
        <v>8</v>
      </c>
      <c r="D48" s="10"/>
      <c r="E48" s="10">
        <v>2.5</v>
      </c>
    </row>
    <row r="49" spans="2:5">
      <c r="B49" s="10" t="s">
        <v>67</v>
      </c>
      <c r="C49" s="10" t="s">
        <v>8</v>
      </c>
      <c r="D49" s="10"/>
      <c r="E49" s="10">
        <v>7500</v>
      </c>
    </row>
    <row r="50" spans="2:5">
      <c r="B50" s="10" t="s">
        <v>46</v>
      </c>
      <c r="C50" s="10" t="s">
        <v>21</v>
      </c>
      <c r="D50" s="10">
        <v>21.9</v>
      </c>
      <c r="E50" s="10"/>
    </row>
    <row r="51" spans="2:5">
      <c r="B51" s="10" t="s">
        <v>46</v>
      </c>
      <c r="C51" s="10" t="s">
        <v>21</v>
      </c>
      <c r="D51" s="10">
        <v>39.99</v>
      </c>
      <c r="E51" s="10"/>
    </row>
    <row r="52" spans="2:5">
      <c r="B52" s="10" t="s">
        <v>46</v>
      </c>
      <c r="C52" s="10" t="s">
        <v>21</v>
      </c>
      <c r="D52" s="10">
        <v>130.05000000000001</v>
      </c>
      <c r="E52" s="10"/>
    </row>
    <row r="53" spans="2:5">
      <c r="B53" s="10" t="s">
        <v>46</v>
      </c>
      <c r="C53" s="10" t="s">
        <v>21</v>
      </c>
      <c r="D53" s="10">
        <v>132.85</v>
      </c>
      <c r="E53" s="10"/>
    </row>
    <row r="54" spans="2:5">
      <c r="B54" s="10" t="s">
        <v>46</v>
      </c>
      <c r="C54" s="10" t="s">
        <v>21</v>
      </c>
      <c r="D54" s="10">
        <v>168</v>
      </c>
      <c r="E54" s="10"/>
    </row>
    <row r="55" spans="2:5">
      <c r="B55" s="10" t="s">
        <v>46</v>
      </c>
      <c r="C55" s="10" t="s">
        <v>21</v>
      </c>
      <c r="D55" s="10">
        <v>209.43</v>
      </c>
      <c r="E55" s="10"/>
    </row>
    <row r="56" spans="2:5">
      <c r="B56" s="10" t="s">
        <v>68</v>
      </c>
      <c r="C56" s="10" t="s">
        <v>21</v>
      </c>
      <c r="D56" s="10">
        <v>244.8</v>
      </c>
      <c r="E56" s="10"/>
    </row>
    <row r="57" spans="2:5">
      <c r="B57" s="10" t="s">
        <v>46</v>
      </c>
      <c r="C57" s="10" t="s">
        <v>21</v>
      </c>
      <c r="D57" s="10">
        <v>143.46</v>
      </c>
      <c r="E57" s="10"/>
    </row>
    <row r="58" spans="2:5">
      <c r="B58" s="10" t="s">
        <v>69</v>
      </c>
      <c r="C58" s="10" t="s">
        <v>8</v>
      </c>
      <c r="D58" s="10"/>
      <c r="E58" s="10">
        <v>11000</v>
      </c>
    </row>
    <row r="59" spans="2:5">
      <c r="B59" s="10" t="s">
        <v>70</v>
      </c>
      <c r="C59" s="10" t="s">
        <v>8</v>
      </c>
      <c r="D59" s="10"/>
      <c r="E59" s="10">
        <v>7500</v>
      </c>
    </row>
    <row r="60" spans="2:5">
      <c r="B60" s="10" t="s">
        <v>45</v>
      </c>
      <c r="C60" s="10" t="s">
        <v>19</v>
      </c>
      <c r="D60" s="10">
        <v>10</v>
      </c>
      <c r="E60" s="10"/>
    </row>
    <row r="61" spans="2:5">
      <c r="B61" s="10" t="s">
        <v>63</v>
      </c>
      <c r="C61" s="10" t="s">
        <v>17</v>
      </c>
      <c r="D61" s="10">
        <v>21.6</v>
      </c>
      <c r="E61" s="10"/>
    </row>
    <row r="62" spans="2:5">
      <c r="B62" s="10" t="s">
        <v>67</v>
      </c>
      <c r="C62" s="10" t="s">
        <v>8</v>
      </c>
      <c r="D62" s="10"/>
      <c r="E62" s="10">
        <v>7500</v>
      </c>
    </row>
    <row r="63" spans="2:5">
      <c r="B63" s="10" t="s">
        <v>71</v>
      </c>
      <c r="C63" s="10" t="s">
        <v>21</v>
      </c>
      <c r="D63" s="10">
        <v>769.2</v>
      </c>
      <c r="E63" s="10"/>
    </row>
    <row r="64" spans="2:5">
      <c r="B64" s="10" t="s">
        <v>72</v>
      </c>
      <c r="C64" s="10" t="s">
        <v>8</v>
      </c>
      <c r="D64" s="10"/>
      <c r="E64" s="10">
        <v>4</v>
      </c>
    </row>
    <row r="65" spans="2:5">
      <c r="B65" s="10" t="s">
        <v>45</v>
      </c>
      <c r="C65" s="10" t="s">
        <v>19</v>
      </c>
      <c r="D65" s="10">
        <v>10</v>
      </c>
      <c r="E65" s="10"/>
    </row>
    <row r="66" spans="2:5">
      <c r="B66" s="10" t="s">
        <v>47</v>
      </c>
      <c r="C66" s="10" t="s">
        <v>17</v>
      </c>
      <c r="D66" s="10">
        <v>1766.34</v>
      </c>
      <c r="E66" s="10"/>
    </row>
    <row r="67" spans="2:5">
      <c r="B67" s="10" t="s">
        <v>73</v>
      </c>
      <c r="C67" s="10" t="s">
        <v>18</v>
      </c>
      <c r="D67" s="10">
        <v>715</v>
      </c>
      <c r="E67" s="10"/>
    </row>
    <row r="68" spans="2:5">
      <c r="B68" s="10" t="s">
        <v>46</v>
      </c>
      <c r="C68" s="10" t="s">
        <v>21</v>
      </c>
      <c r="D68" s="10">
        <v>88.88</v>
      </c>
      <c r="E68" s="10"/>
    </row>
    <row r="69" spans="2:5">
      <c r="B69" s="10" t="s">
        <v>74</v>
      </c>
      <c r="C69" s="10" t="s">
        <v>8</v>
      </c>
      <c r="D69" s="10"/>
      <c r="E69" s="10">
        <v>7500</v>
      </c>
    </row>
    <row r="70" spans="2:5">
      <c r="B70" s="10" t="s">
        <v>75</v>
      </c>
      <c r="C70" s="10" t="s">
        <v>21</v>
      </c>
      <c r="D70" s="10">
        <v>200</v>
      </c>
      <c r="E70" s="10"/>
    </row>
    <row r="71" spans="2:5">
      <c r="B71" s="10" t="s">
        <v>73</v>
      </c>
      <c r="C71" s="10" t="s">
        <v>18</v>
      </c>
      <c r="D71" s="10">
        <v>18</v>
      </c>
      <c r="E71" s="10"/>
    </row>
    <row r="72" spans="2:5">
      <c r="B72" s="10" t="s">
        <v>46</v>
      </c>
      <c r="C72" s="10" t="s">
        <v>21</v>
      </c>
      <c r="D72" s="10">
        <v>314.08999999999997</v>
      </c>
      <c r="E72" s="10"/>
    </row>
    <row r="73" spans="2:5">
      <c r="B73" s="10" t="s">
        <v>76</v>
      </c>
      <c r="C73" s="10" t="s">
        <v>20</v>
      </c>
      <c r="D73" s="10">
        <v>26.3</v>
      </c>
      <c r="E73" s="10"/>
    </row>
    <row r="74" spans="2:5">
      <c r="B74" s="10" t="s">
        <v>44</v>
      </c>
      <c r="C74" s="10" t="s">
        <v>16</v>
      </c>
      <c r="D74" s="10">
        <v>6410</v>
      </c>
      <c r="E74" s="10"/>
    </row>
    <row r="75" spans="2:5">
      <c r="B75" s="10" t="s">
        <v>77</v>
      </c>
      <c r="C75" s="10" t="s">
        <v>8</v>
      </c>
      <c r="D75" s="10"/>
      <c r="E75" s="10">
        <v>500</v>
      </c>
    </row>
    <row r="76" spans="2:5">
      <c r="B76" s="10" t="s">
        <v>63</v>
      </c>
      <c r="C76" s="10" t="s">
        <v>17</v>
      </c>
      <c r="D76" s="10">
        <v>4.8</v>
      </c>
      <c r="E76" s="10"/>
    </row>
    <row r="77" spans="2:5">
      <c r="B77" s="10" t="s">
        <v>45</v>
      </c>
      <c r="C77" s="10" t="s">
        <v>19</v>
      </c>
      <c r="D77" s="10">
        <v>10</v>
      </c>
      <c r="E77" s="10"/>
    </row>
    <row r="78" spans="2:5">
      <c r="B78" s="10" t="s">
        <v>78</v>
      </c>
      <c r="C78" s="10" t="s">
        <v>8</v>
      </c>
      <c r="D78" s="10"/>
      <c r="E78" s="10">
        <v>39654</v>
      </c>
    </row>
    <row r="79" spans="2:5">
      <c r="B79" s="10" t="s">
        <v>79</v>
      </c>
      <c r="C79" s="10" t="s">
        <v>8</v>
      </c>
      <c r="D79" s="10"/>
      <c r="E79" s="10">
        <v>8</v>
      </c>
    </row>
    <row r="80" spans="2:5">
      <c r="B80" s="10" t="s">
        <v>80</v>
      </c>
      <c r="C80" s="10" t="s">
        <v>21</v>
      </c>
      <c r="D80" s="10">
        <v>38.950000000000003</v>
      </c>
      <c r="E80" s="10"/>
    </row>
    <row r="81" spans="2:5">
      <c r="B81" s="10" t="s">
        <v>47</v>
      </c>
      <c r="C81" s="10" t="s">
        <v>17</v>
      </c>
      <c r="D81" s="10">
        <v>1766.34</v>
      </c>
      <c r="E81" s="10"/>
    </row>
    <row r="82" spans="2:5">
      <c r="B82" s="10" t="s">
        <v>71</v>
      </c>
      <c r="C82" s="10" t="s">
        <v>21</v>
      </c>
      <c r="D82" s="10">
        <v>3639.8</v>
      </c>
      <c r="E82" s="10"/>
    </row>
    <row r="83" spans="2:5">
      <c r="B83" s="10" t="s">
        <v>45</v>
      </c>
      <c r="C83" s="10" t="s">
        <v>19</v>
      </c>
      <c r="D83" s="10">
        <v>10</v>
      </c>
      <c r="E83" s="10"/>
    </row>
    <row r="84" spans="2:5">
      <c r="B84" s="10" t="s">
        <v>81</v>
      </c>
      <c r="C84" s="10" t="s">
        <v>16</v>
      </c>
      <c r="D84" s="10">
        <v>10000</v>
      </c>
      <c r="E84" s="10"/>
    </row>
    <row r="85" spans="2:5">
      <c r="B85" s="10" t="s">
        <v>72</v>
      </c>
      <c r="C85" s="10" t="s">
        <v>8</v>
      </c>
      <c r="D85" s="10"/>
      <c r="E85" s="10">
        <v>555.89</v>
      </c>
    </row>
    <row r="86" spans="2:5">
      <c r="B86" s="10" t="s">
        <v>82</v>
      </c>
      <c r="C86" s="10" t="s">
        <v>20</v>
      </c>
      <c r="D86" s="10">
        <v>900</v>
      </c>
      <c r="E86" s="10"/>
    </row>
    <row r="87" spans="2:5">
      <c r="B87" s="10" t="s">
        <v>83</v>
      </c>
      <c r="C87" s="10" t="s">
        <v>19</v>
      </c>
      <c r="D87" s="10">
        <v>98.64</v>
      </c>
      <c r="E87" s="10"/>
    </row>
    <row r="88" spans="2:5">
      <c r="B88" s="10" t="s">
        <v>84</v>
      </c>
      <c r="C88" s="10" t="s">
        <v>20</v>
      </c>
      <c r="D88" s="10">
        <v>84</v>
      </c>
      <c r="E88" s="10"/>
    </row>
    <row r="89" spans="2:5">
      <c r="B89" s="10" t="s">
        <v>46</v>
      </c>
      <c r="C89" s="10" t="s">
        <v>21</v>
      </c>
      <c r="D89" s="10">
        <v>1194.02</v>
      </c>
      <c r="E89" s="10"/>
    </row>
    <row r="90" spans="2:5">
      <c r="B90" s="10" t="s">
        <v>46</v>
      </c>
      <c r="C90" s="10" t="s">
        <v>21</v>
      </c>
      <c r="D90" s="10">
        <v>34.14</v>
      </c>
      <c r="E90" s="10"/>
    </row>
    <row r="91" spans="2:5">
      <c r="B91" s="10" t="s">
        <v>63</v>
      </c>
      <c r="C91" s="10" t="s">
        <v>17</v>
      </c>
      <c r="D91" s="10">
        <v>21.6</v>
      </c>
      <c r="E91" s="10"/>
    </row>
    <row r="92" spans="2:5">
      <c r="B92" s="10" t="s">
        <v>85</v>
      </c>
      <c r="C92" s="10" t="s">
        <v>21</v>
      </c>
      <c r="D92" s="10">
        <v>680.55</v>
      </c>
      <c r="E92" s="10"/>
    </row>
    <row r="93" spans="2:5">
      <c r="B93" s="10" t="s">
        <v>86</v>
      </c>
      <c r="C93" s="10" t="s">
        <v>20</v>
      </c>
      <c r="D93" s="10">
        <v>5.3</v>
      </c>
      <c r="E93" s="10"/>
    </row>
    <row r="94" spans="2:5">
      <c r="B94" s="10" t="s">
        <v>79</v>
      </c>
      <c r="C94" s="10" t="s">
        <v>8</v>
      </c>
      <c r="D94" s="10"/>
      <c r="E94" s="10">
        <v>10</v>
      </c>
    </row>
    <row r="95" spans="2:5">
      <c r="B95" s="10" t="s">
        <v>47</v>
      </c>
      <c r="C95" s="10" t="s">
        <v>17</v>
      </c>
      <c r="D95" s="10">
        <v>3422.86</v>
      </c>
      <c r="E95" s="10"/>
    </row>
    <row r="96" spans="2:5">
      <c r="B96" s="10" t="s">
        <v>45</v>
      </c>
      <c r="C96" s="10" t="s">
        <v>19</v>
      </c>
      <c r="D96" s="10">
        <v>10</v>
      </c>
      <c r="E96" s="10"/>
    </row>
    <row r="97" spans="2:5">
      <c r="B97" s="10" t="s">
        <v>87</v>
      </c>
      <c r="C97" s="10" t="s">
        <v>19</v>
      </c>
      <c r="D97" s="10">
        <v>10</v>
      </c>
      <c r="E97" s="10"/>
    </row>
    <row r="98" spans="2:5">
      <c r="B98" s="10" t="s">
        <v>63</v>
      </c>
      <c r="C98" s="10" t="s">
        <v>17</v>
      </c>
      <c r="D98" s="10">
        <v>20.28</v>
      </c>
      <c r="E98" s="10"/>
    </row>
    <row r="99" spans="2:5">
      <c r="B99" s="10" t="s">
        <v>79</v>
      </c>
      <c r="C99" s="10" t="s">
        <v>8</v>
      </c>
      <c r="D99" s="10"/>
      <c r="E99" s="10">
        <v>8</v>
      </c>
    </row>
    <row r="100" spans="2:5">
      <c r="B100" s="10" t="s">
        <v>87</v>
      </c>
      <c r="C100" s="10" t="s">
        <v>19</v>
      </c>
      <c r="D100" s="10">
        <v>6</v>
      </c>
      <c r="E100" s="10"/>
    </row>
    <row r="101" spans="2:5">
      <c r="B101" s="10" t="s">
        <v>47</v>
      </c>
      <c r="C101" s="10" t="s">
        <v>17</v>
      </c>
      <c r="D101" s="10">
        <v>3397.08</v>
      </c>
      <c r="E101" s="10"/>
    </row>
    <row r="102" spans="2:5">
      <c r="B102" s="10" t="s">
        <v>88</v>
      </c>
      <c r="C102" s="10" t="s">
        <v>19</v>
      </c>
      <c r="D102" s="10">
        <v>8</v>
      </c>
      <c r="E102" s="10"/>
    </row>
    <row r="103" spans="2:5">
      <c r="B103" s="10" t="s">
        <v>45</v>
      </c>
      <c r="C103" s="10" t="s">
        <v>19</v>
      </c>
      <c r="D103" s="10">
        <v>10</v>
      </c>
      <c r="E103" s="10"/>
    </row>
    <row r="104" spans="2:5">
      <c r="B104" s="10" t="s">
        <v>74</v>
      </c>
      <c r="C104" s="10" t="s">
        <v>17</v>
      </c>
      <c r="D104" s="10">
        <v>294</v>
      </c>
      <c r="E104" s="10"/>
    </row>
    <row r="105" spans="2:5">
      <c r="B105" s="10" t="s">
        <v>89</v>
      </c>
      <c r="C105" s="10" t="s">
        <v>19</v>
      </c>
      <c r="D105" s="10">
        <v>14.99</v>
      </c>
      <c r="E105" s="10"/>
    </row>
    <row r="106" spans="2:5">
      <c r="B106" s="10" t="s">
        <v>90</v>
      </c>
      <c r="C106" s="10" t="s">
        <v>21</v>
      </c>
      <c r="D106" s="10">
        <v>79.98</v>
      </c>
      <c r="E106" s="10"/>
    </row>
    <row r="107" spans="2:5">
      <c r="B107" s="10" t="s">
        <v>91</v>
      </c>
      <c r="C107" s="10" t="s">
        <v>20</v>
      </c>
      <c r="D107" s="10">
        <v>439.99</v>
      </c>
      <c r="E107" s="10"/>
    </row>
    <row r="108" spans="2:5">
      <c r="B108" s="10" t="s">
        <v>92</v>
      </c>
      <c r="C108" s="10" t="s">
        <v>18</v>
      </c>
      <c r="D108" s="10">
        <v>382.09</v>
      </c>
      <c r="E108" s="10"/>
    </row>
    <row r="109" spans="2:5">
      <c r="B109" s="10" t="s">
        <v>63</v>
      </c>
      <c r="C109" s="10" t="s">
        <v>17</v>
      </c>
      <c r="D109" s="10">
        <v>4.8</v>
      </c>
      <c r="E109" s="10"/>
    </row>
    <row r="110" spans="2:5">
      <c r="B110" s="10" t="s">
        <v>74</v>
      </c>
      <c r="C110" s="10" t="s">
        <v>8</v>
      </c>
      <c r="D110" s="10"/>
      <c r="E110" s="10">
        <v>7875.17</v>
      </c>
    </row>
    <row r="111" spans="2:5">
      <c r="B111" s="10" t="s">
        <v>79</v>
      </c>
      <c r="C111" s="10" t="s">
        <v>8</v>
      </c>
      <c r="D111" s="10"/>
      <c r="E111" s="10">
        <v>8</v>
      </c>
    </row>
    <row r="112" spans="2:5">
      <c r="B112" s="10" t="s">
        <v>46</v>
      </c>
      <c r="C112" s="10" t="s">
        <v>21</v>
      </c>
      <c r="D112" s="10">
        <v>43.96</v>
      </c>
      <c r="E112" s="10"/>
    </row>
    <row r="113" spans="2:5">
      <c r="B113" s="10" t="s">
        <v>87</v>
      </c>
      <c r="C113" s="10" t="s">
        <v>19</v>
      </c>
      <c r="D113" s="10">
        <v>6</v>
      </c>
      <c r="E113" s="10"/>
    </row>
    <row r="114" spans="2:5">
      <c r="B114" s="10" t="s">
        <v>47</v>
      </c>
      <c r="C114" s="10" t="s">
        <v>17</v>
      </c>
      <c r="D114" s="10">
        <v>3487.85</v>
      </c>
      <c r="E114" s="10"/>
    </row>
    <row r="115" spans="2:5">
      <c r="B115" s="10" t="s">
        <v>88</v>
      </c>
      <c r="C115" s="10" t="s">
        <v>19</v>
      </c>
      <c r="D115" s="10">
        <v>8</v>
      </c>
      <c r="E115" s="10"/>
    </row>
    <row r="116" spans="2:5">
      <c r="B116" s="10" t="s">
        <v>93</v>
      </c>
      <c r="C116" s="10" t="s">
        <v>20</v>
      </c>
      <c r="D116" s="10">
        <v>24.16</v>
      </c>
      <c r="E116" s="10"/>
    </row>
    <row r="117" spans="2:5">
      <c r="B117" s="10" t="s">
        <v>46</v>
      </c>
      <c r="C117" s="10" t="s">
        <v>21</v>
      </c>
      <c r="D117" s="10">
        <v>53.76</v>
      </c>
      <c r="E117" s="10"/>
    </row>
    <row r="118" spans="2:5">
      <c r="B118" s="10" t="s">
        <v>94</v>
      </c>
      <c r="C118" s="10" t="s">
        <v>19</v>
      </c>
      <c r="D118" s="10">
        <v>10</v>
      </c>
      <c r="E118" s="10"/>
    </row>
    <row r="119" spans="2:5">
      <c r="B119" s="10" t="s">
        <v>46</v>
      </c>
      <c r="C119" s="10" t="s">
        <v>21</v>
      </c>
      <c r="D119" s="10">
        <v>30.1</v>
      </c>
      <c r="E119" s="10"/>
    </row>
    <row r="120" spans="2:5">
      <c r="B120" s="10" t="s">
        <v>44</v>
      </c>
      <c r="C120" s="10" t="s">
        <v>16</v>
      </c>
      <c r="D120" s="10">
        <v>7875.17</v>
      </c>
      <c r="E120" s="10"/>
    </row>
    <row r="121" spans="2:5">
      <c r="B121" s="10" t="s">
        <v>93</v>
      </c>
      <c r="C121" s="10" t="s">
        <v>20</v>
      </c>
      <c r="D121" s="10">
        <v>14</v>
      </c>
      <c r="E121" s="10"/>
    </row>
    <row r="122" spans="2:5">
      <c r="B122" s="10" t="s">
        <v>95</v>
      </c>
      <c r="C122" s="10" t="s">
        <v>20</v>
      </c>
      <c r="D122" s="10">
        <v>5.5</v>
      </c>
      <c r="E122" s="10"/>
    </row>
    <row r="123" spans="2:5">
      <c r="B123" s="10" t="s">
        <v>74</v>
      </c>
      <c r="C123" s="10" t="s">
        <v>8</v>
      </c>
      <c r="D123" s="10"/>
      <c r="E123" s="10">
        <v>15750.34</v>
      </c>
    </row>
    <row r="124" spans="2:5">
      <c r="B124" s="10" t="s">
        <v>44</v>
      </c>
      <c r="C124" s="10" t="s">
        <v>16</v>
      </c>
      <c r="D124" s="10">
        <v>303.61</v>
      </c>
      <c r="E124" s="10"/>
    </row>
    <row r="125" spans="2:5">
      <c r="B125" s="10" t="s">
        <v>73</v>
      </c>
      <c r="C125" s="10" t="s">
        <v>18</v>
      </c>
      <c r="D125" s="10">
        <v>315</v>
      </c>
      <c r="E125" s="10"/>
    </row>
    <row r="126" spans="2:5">
      <c r="B126" s="10" t="s">
        <v>96</v>
      </c>
      <c r="C126" s="10" t="s">
        <v>16</v>
      </c>
      <c r="D126" s="10">
        <v>7699.92</v>
      </c>
      <c r="E126" s="10"/>
    </row>
    <row r="127" spans="2:5">
      <c r="B127" s="10" t="s">
        <v>96</v>
      </c>
      <c r="C127" s="10" t="s">
        <v>16</v>
      </c>
      <c r="D127" s="10">
        <v>7699.92</v>
      </c>
      <c r="E127" s="10"/>
    </row>
    <row r="128" spans="2:5">
      <c r="B128" s="10" t="s">
        <v>95</v>
      </c>
      <c r="C128" s="10" t="s">
        <v>20</v>
      </c>
      <c r="D128" s="10">
        <v>27.14</v>
      </c>
      <c r="E128" s="10"/>
    </row>
    <row r="129" spans="2:5">
      <c r="B129" s="10" t="s">
        <v>97</v>
      </c>
      <c r="C129" s="10" t="s">
        <v>20</v>
      </c>
      <c r="D129" s="10">
        <v>3.5</v>
      </c>
      <c r="E129" s="10"/>
    </row>
    <row r="130" spans="2:5">
      <c r="B130" s="10" t="s">
        <v>98</v>
      </c>
      <c r="C130" s="10" t="s">
        <v>20</v>
      </c>
      <c r="D130" s="10">
        <v>18.510000000000002</v>
      </c>
      <c r="E130" s="10"/>
    </row>
    <row r="131" spans="2:5">
      <c r="B131" s="10" t="s">
        <v>44</v>
      </c>
      <c r="C131" s="10" t="s">
        <v>16</v>
      </c>
      <c r="D131" s="10">
        <v>7875.17</v>
      </c>
      <c r="E131" s="10"/>
    </row>
    <row r="132" spans="2:5">
      <c r="B132" s="10" t="s">
        <v>95</v>
      </c>
      <c r="C132" s="10" t="s">
        <v>20</v>
      </c>
      <c r="D132" s="10">
        <v>7.44</v>
      </c>
      <c r="E132" s="10"/>
    </row>
    <row r="133" spans="2:5">
      <c r="B133" s="10" t="s">
        <v>46</v>
      </c>
      <c r="C133" s="10" t="s">
        <v>21</v>
      </c>
      <c r="D133" s="10">
        <v>25.29</v>
      </c>
      <c r="E133" s="10"/>
    </row>
    <row r="134" spans="2:5">
      <c r="B134" s="10" t="s">
        <v>95</v>
      </c>
      <c r="C134" s="10" t="s">
        <v>20</v>
      </c>
      <c r="D134" s="10">
        <v>2.5</v>
      </c>
      <c r="E134" s="10"/>
    </row>
    <row r="135" spans="2:5">
      <c r="B135" s="10" t="s">
        <v>99</v>
      </c>
      <c r="C135" s="10" t="s">
        <v>21</v>
      </c>
      <c r="D135" s="10">
        <v>7.3</v>
      </c>
      <c r="E135" s="10"/>
    </row>
    <row r="136" spans="2:5">
      <c r="B136" s="10" t="s">
        <v>100</v>
      </c>
      <c r="C136" s="10" t="s">
        <v>17</v>
      </c>
      <c r="D136" s="10">
        <v>20.28</v>
      </c>
      <c r="E136" s="10"/>
    </row>
    <row r="137" spans="2:5">
      <c r="B137" s="10" t="s">
        <v>46</v>
      </c>
      <c r="C137" s="10" t="s">
        <v>21</v>
      </c>
      <c r="D137" s="10">
        <v>52.39</v>
      </c>
      <c r="E137" s="10"/>
    </row>
    <row r="138" spans="2:5">
      <c r="B138" s="10" t="s">
        <v>92</v>
      </c>
      <c r="C138" s="10" t="s">
        <v>18</v>
      </c>
      <c r="D138" s="10">
        <v>116.12</v>
      </c>
      <c r="E138" s="10"/>
    </row>
    <row r="139" spans="2:5">
      <c r="B139" s="10" t="s">
        <v>87</v>
      </c>
      <c r="C139" s="10" t="s">
        <v>19</v>
      </c>
      <c r="D139" s="10">
        <v>10</v>
      </c>
      <c r="E139" s="10"/>
    </row>
    <row r="140" spans="2:5">
      <c r="B140" s="10" t="s">
        <v>79</v>
      </c>
      <c r="C140" s="10" t="s">
        <v>8</v>
      </c>
      <c r="D140" s="10"/>
      <c r="E140" s="10">
        <v>10</v>
      </c>
    </row>
    <row r="141" spans="2:5">
      <c r="B141" s="10" t="s">
        <v>101</v>
      </c>
      <c r="C141" s="10" t="s">
        <v>19</v>
      </c>
      <c r="D141" s="10">
        <v>6</v>
      </c>
      <c r="E141" s="10"/>
    </row>
    <row r="142" spans="2:5">
      <c r="B142" s="10" t="s">
        <v>47</v>
      </c>
      <c r="C142" s="10" t="s">
        <v>17</v>
      </c>
      <c r="D142" s="10">
        <v>3815.47</v>
      </c>
      <c r="E142" s="10"/>
    </row>
    <row r="143" spans="2:5">
      <c r="B143" s="10" t="s">
        <v>88</v>
      </c>
      <c r="C143" s="10" t="s">
        <v>19</v>
      </c>
      <c r="D143" s="10">
        <v>8</v>
      </c>
      <c r="E143" s="10"/>
    </row>
    <row r="144" spans="2:5">
      <c r="B144" s="10" t="s">
        <v>102</v>
      </c>
      <c r="C144" s="10" t="s">
        <v>7</v>
      </c>
      <c r="D144" s="10"/>
      <c r="E144" s="10">
        <v>2000</v>
      </c>
    </row>
    <row r="145" spans="2:5">
      <c r="B145" s="10" t="s">
        <v>103</v>
      </c>
      <c r="C145" s="10" t="s">
        <v>21</v>
      </c>
      <c r="D145" s="10">
        <v>6.85</v>
      </c>
      <c r="E145" s="10"/>
    </row>
    <row r="146" spans="2:5">
      <c r="B146" s="10" t="s">
        <v>45</v>
      </c>
      <c r="C146" s="10" t="s">
        <v>19</v>
      </c>
      <c r="D146" s="10">
        <v>10</v>
      </c>
      <c r="E146" s="10"/>
    </row>
    <row r="147" spans="2:5">
      <c r="B147" s="10" t="s">
        <v>104</v>
      </c>
      <c r="C147" s="10" t="s">
        <v>10</v>
      </c>
      <c r="D147" s="10"/>
      <c r="E147" s="10">
        <v>170</v>
      </c>
    </row>
    <row r="148" spans="2:5">
      <c r="B148" s="10" t="s">
        <v>105</v>
      </c>
      <c r="C148" s="10" t="s">
        <v>21</v>
      </c>
      <c r="D148" s="10">
        <v>380</v>
      </c>
      <c r="E148" s="10"/>
    </row>
    <row r="149" spans="2:5">
      <c r="B149" s="10" t="s">
        <v>63</v>
      </c>
      <c r="C149" s="10" t="s">
        <v>17</v>
      </c>
      <c r="D149" s="10">
        <v>4.8</v>
      </c>
      <c r="E149" s="10"/>
    </row>
    <row r="150" spans="2:5">
      <c r="B150" s="10" t="s">
        <v>74</v>
      </c>
      <c r="C150" s="10" t="s">
        <v>8</v>
      </c>
      <c r="D150" s="10"/>
      <c r="E150" s="10">
        <v>7875.17</v>
      </c>
    </row>
    <row r="151" spans="2:5">
      <c r="B151" s="10" t="s">
        <v>87</v>
      </c>
      <c r="C151" s="10" t="s">
        <v>19</v>
      </c>
      <c r="D151" s="10">
        <v>6</v>
      </c>
      <c r="E151" s="10"/>
    </row>
    <row r="152" spans="2:5">
      <c r="B152" s="10" t="s">
        <v>88</v>
      </c>
      <c r="C152" s="10" t="s">
        <v>19</v>
      </c>
      <c r="D152" s="10">
        <v>8</v>
      </c>
      <c r="E152" s="10"/>
    </row>
    <row r="153" spans="2:5">
      <c r="B153" s="10" t="s">
        <v>47</v>
      </c>
      <c r="C153" s="10" t="s">
        <v>17</v>
      </c>
      <c r="D153" s="10">
        <v>1440</v>
      </c>
      <c r="E153" s="10"/>
    </row>
    <row r="154" spans="2:5">
      <c r="B154" s="10" t="s">
        <v>106</v>
      </c>
      <c r="C154" s="10" t="s">
        <v>8</v>
      </c>
      <c r="D154" s="10"/>
      <c r="E154" s="10">
        <v>8</v>
      </c>
    </row>
    <row r="155" spans="2:5">
      <c r="B155" s="10" t="s">
        <v>45</v>
      </c>
      <c r="C155" s="10" t="s">
        <v>19</v>
      </c>
      <c r="D155" s="10">
        <v>10</v>
      </c>
      <c r="E155" s="10"/>
    </row>
    <row r="156" spans="2:5">
      <c r="B156" s="10" t="s">
        <v>46</v>
      </c>
      <c r="C156" s="10" t="s">
        <v>21</v>
      </c>
      <c r="D156" s="10">
        <v>830.67</v>
      </c>
      <c r="E156" s="10"/>
    </row>
    <row r="157" spans="2:5">
      <c r="B157" s="10" t="s">
        <v>107</v>
      </c>
      <c r="C157" s="10" t="s">
        <v>8</v>
      </c>
      <c r="D157" s="10"/>
      <c r="E157" s="10">
        <v>500</v>
      </c>
    </row>
    <row r="158" spans="2:5">
      <c r="B158" s="10" t="s">
        <v>94</v>
      </c>
      <c r="C158" s="10" t="s">
        <v>19</v>
      </c>
      <c r="D158" s="10">
        <v>10</v>
      </c>
      <c r="E158" s="10"/>
    </row>
    <row r="159" spans="2:5">
      <c r="B159" s="10" t="s">
        <v>66</v>
      </c>
      <c r="C159" s="10" t="s">
        <v>19</v>
      </c>
      <c r="D159" s="10">
        <v>79.989999999999995</v>
      </c>
      <c r="E159" s="10"/>
    </row>
    <row r="160" spans="2:5">
      <c r="B160" s="10" t="s">
        <v>73</v>
      </c>
      <c r="C160" s="10" t="s">
        <v>8</v>
      </c>
      <c r="D160" s="10"/>
      <c r="E160" s="10">
        <v>500</v>
      </c>
    </row>
    <row r="161" spans="2:5">
      <c r="B161" s="10" t="s">
        <v>108</v>
      </c>
      <c r="C161" s="10" t="s">
        <v>17</v>
      </c>
      <c r="D161" s="10">
        <v>21.6</v>
      </c>
      <c r="E161" s="10"/>
    </row>
    <row r="162" spans="2:5">
      <c r="B162" s="10" t="s">
        <v>109</v>
      </c>
      <c r="C162" s="10" t="s">
        <v>19</v>
      </c>
      <c r="D162" s="10">
        <v>297</v>
      </c>
      <c r="E162" s="10"/>
    </row>
    <row r="163" spans="2:5">
      <c r="B163" s="10" t="s">
        <v>42</v>
      </c>
      <c r="C163" s="10" t="s">
        <v>17</v>
      </c>
      <c r="D163" s="10">
        <v>184.26</v>
      </c>
      <c r="E163" s="10"/>
    </row>
    <row r="164" spans="2:5">
      <c r="B164" s="10" t="s">
        <v>106</v>
      </c>
      <c r="C164" s="10" t="s">
        <v>8</v>
      </c>
      <c r="D164" s="10"/>
      <c r="E164" s="10">
        <v>2</v>
      </c>
    </row>
    <row r="165" spans="2:5">
      <c r="B165" s="10" t="s">
        <v>46</v>
      </c>
      <c r="C165" s="10" t="s">
        <v>21</v>
      </c>
      <c r="D165" s="10">
        <v>15.98</v>
      </c>
      <c r="E165" s="10"/>
    </row>
    <row r="166" spans="2:5">
      <c r="B166" s="10" t="s">
        <v>110</v>
      </c>
      <c r="C166" s="10" t="s">
        <v>19</v>
      </c>
      <c r="D166" s="10">
        <v>1367.28</v>
      </c>
      <c r="E166" s="10"/>
    </row>
    <row r="167" spans="2:5">
      <c r="B167" s="10" t="s">
        <v>111</v>
      </c>
      <c r="C167" s="10" t="s">
        <v>21</v>
      </c>
      <c r="D167" s="10">
        <v>10</v>
      </c>
      <c r="E167" s="10"/>
    </row>
    <row r="168" spans="2:5">
      <c r="B168" s="10" t="s">
        <v>46</v>
      </c>
      <c r="C168" s="10" t="s">
        <v>21</v>
      </c>
      <c r="D168" s="10">
        <v>498.34</v>
      </c>
      <c r="E168" s="10"/>
    </row>
    <row r="169" spans="2:5">
      <c r="B169" s="10" t="s">
        <v>45</v>
      </c>
      <c r="C169" s="10" t="s">
        <v>19</v>
      </c>
      <c r="D169" s="10">
        <v>10</v>
      </c>
      <c r="E169" s="10"/>
    </row>
    <row r="170" spans="2:5">
      <c r="B170" s="10" t="s">
        <v>47</v>
      </c>
      <c r="C170" s="10" t="s">
        <v>17</v>
      </c>
      <c r="D170" s="10">
        <v>1766.34</v>
      </c>
      <c r="E170" s="10"/>
    </row>
    <row r="171" spans="2:5">
      <c r="B171" s="10" t="s">
        <v>46</v>
      </c>
      <c r="C171" s="10" t="s">
        <v>21</v>
      </c>
      <c r="D171" s="10">
        <v>100.56</v>
      </c>
      <c r="E171" s="10"/>
    </row>
    <row r="172" spans="2:5">
      <c r="B172" s="10" t="s">
        <v>112</v>
      </c>
      <c r="C172" s="10" t="s">
        <v>21</v>
      </c>
      <c r="D172" s="10">
        <v>200</v>
      </c>
      <c r="E172" s="10"/>
    </row>
    <row r="173" spans="2:5">
      <c r="B173" s="10" t="s">
        <v>44</v>
      </c>
      <c r="C173" s="10" t="s">
        <v>16</v>
      </c>
      <c r="D173" s="10">
        <v>10000</v>
      </c>
      <c r="E173" s="10"/>
    </row>
    <row r="174" spans="2:5">
      <c r="B174" s="10" t="s">
        <v>113</v>
      </c>
      <c r="C174" s="10" t="s">
        <v>20</v>
      </c>
      <c r="D174" s="10">
        <v>8.58</v>
      </c>
      <c r="E174" s="10"/>
    </row>
    <row r="175" spans="2:5">
      <c r="B175" s="10" t="s">
        <v>44</v>
      </c>
      <c r="C175" s="10" t="s">
        <v>16</v>
      </c>
      <c r="D175" s="10">
        <v>956.74</v>
      </c>
      <c r="E175" s="10"/>
    </row>
    <row r="176" spans="2:5">
      <c r="B176" s="10" t="s">
        <v>45</v>
      </c>
      <c r="C176" s="10" t="s">
        <v>19</v>
      </c>
      <c r="D176" s="10">
        <v>10</v>
      </c>
      <c r="E176" s="10"/>
    </row>
    <row r="177" spans="2:5">
      <c r="B177" s="10" t="s">
        <v>63</v>
      </c>
      <c r="C177" s="10" t="s">
        <v>17</v>
      </c>
      <c r="D177" s="10">
        <v>21.6</v>
      </c>
      <c r="E177" s="10"/>
    </row>
    <row r="178" spans="2:5">
      <c r="B178" s="10" t="s">
        <v>74</v>
      </c>
      <c r="C178" s="10" t="s">
        <v>8</v>
      </c>
      <c r="D178" s="10"/>
      <c r="E178" s="10">
        <v>15000</v>
      </c>
    </row>
    <row r="179" spans="2:5">
      <c r="B179" s="10" t="s">
        <v>46</v>
      </c>
      <c r="C179" s="10" t="s">
        <v>21</v>
      </c>
      <c r="D179" s="10">
        <v>555.89</v>
      </c>
      <c r="E179" s="10"/>
    </row>
    <row r="180" spans="2:5">
      <c r="B180" s="10" t="s">
        <v>45</v>
      </c>
      <c r="C180" s="10" t="s">
        <v>19</v>
      </c>
      <c r="D180" s="10">
        <v>10</v>
      </c>
      <c r="E180" s="10"/>
    </row>
    <row r="181" spans="2:5">
      <c r="B181" s="10" t="s">
        <v>46</v>
      </c>
      <c r="C181" s="10" t="s">
        <v>21</v>
      </c>
      <c r="D181" s="10">
        <v>555.89</v>
      </c>
      <c r="E181" s="10"/>
    </row>
    <row r="182" spans="2:5">
      <c r="B182" s="10" t="s">
        <v>114</v>
      </c>
      <c r="C182" s="10" t="s">
        <v>8</v>
      </c>
      <c r="D182" s="10"/>
      <c r="E182" s="10">
        <v>8</v>
      </c>
    </row>
    <row r="183" spans="2:5">
      <c r="B183" s="10" t="s">
        <v>45</v>
      </c>
      <c r="C183" s="10" t="s">
        <v>10</v>
      </c>
      <c r="D183" s="10"/>
      <c r="E183" s="10">
        <v>10</v>
      </c>
    </row>
    <row r="184" spans="2:5">
      <c r="B184" s="10" t="s">
        <v>46</v>
      </c>
      <c r="C184" s="10" t="s">
        <v>10</v>
      </c>
      <c r="D184" s="10"/>
      <c r="E184" s="10">
        <v>555.89</v>
      </c>
    </row>
    <row r="185" spans="2:5">
      <c r="B185" s="10" t="s">
        <v>115</v>
      </c>
      <c r="C185" s="10" t="s">
        <v>21</v>
      </c>
      <c r="D185" s="10">
        <v>7.95</v>
      </c>
      <c r="E185" s="10"/>
    </row>
    <row r="186" spans="2:5">
      <c r="B186" s="10" t="s">
        <v>44</v>
      </c>
      <c r="C186" s="10" t="s">
        <v>16</v>
      </c>
      <c r="D186" s="10">
        <v>7500</v>
      </c>
      <c r="E186" s="10"/>
    </row>
    <row r="187" spans="2:5">
      <c r="B187" s="10" t="s">
        <v>45</v>
      </c>
      <c r="C187" s="10" t="s">
        <v>19</v>
      </c>
      <c r="D187" s="10">
        <v>10</v>
      </c>
      <c r="E187" s="10"/>
    </row>
    <row r="188" spans="2:5">
      <c r="B188" s="10" t="s">
        <v>47</v>
      </c>
      <c r="C188" s="10" t="s">
        <v>17</v>
      </c>
      <c r="D188" s="10">
        <v>5112.92</v>
      </c>
      <c r="E188" s="10"/>
    </row>
    <row r="189" spans="2:5">
      <c r="B189" s="10" t="s">
        <v>116</v>
      </c>
      <c r="C189" s="10" t="s">
        <v>21</v>
      </c>
      <c r="D189" s="10">
        <v>120</v>
      </c>
      <c r="E189" s="10"/>
    </row>
    <row r="190" spans="2:5">
      <c r="B190" s="10" t="s">
        <v>117</v>
      </c>
      <c r="C190" s="10" t="s">
        <v>8</v>
      </c>
      <c r="D190" s="10"/>
      <c r="E190" s="10">
        <v>10000</v>
      </c>
    </row>
    <row r="191" spans="2:5">
      <c r="B191" s="10" t="s">
        <v>118</v>
      </c>
      <c r="C191" s="10" t="s">
        <v>21</v>
      </c>
      <c r="D191" s="10">
        <v>273</v>
      </c>
      <c r="E191" s="10"/>
    </row>
    <row r="192" spans="2:5">
      <c r="B192" s="10" t="s">
        <v>74</v>
      </c>
      <c r="C192" s="10" t="s">
        <v>8</v>
      </c>
      <c r="D192" s="10"/>
      <c r="E192" s="10">
        <v>7500</v>
      </c>
    </row>
  </sheetData>
  <dataValidations count="1">
    <dataValidation type="list" allowBlank="1" showInputMessage="1" showErrorMessage="1" sqref="C3:C192" xr:uid="{E1388E64-840D-47B5-9B48-D62CF15DD368}">
      <formula1>$J$5:$J$14</formula1>
    </dataValidation>
  </dataValidations>
  <pageMargins left="0.7" right="0.7" top="0.75" bottom="0.75" header="0.3" footer="0.3"/>
  <tableParts count="1">
    <tablePart r:id="rId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D04853568B40F4E8366B3070197220F" ma:contentTypeVersion="19" ma:contentTypeDescription="Create a new document." ma:contentTypeScope="" ma:versionID="92e2f34063cad783ae2806e55cede758">
  <xsd:schema xmlns:xsd="http://www.w3.org/2001/XMLSchema" xmlns:xs="http://www.w3.org/2001/XMLSchema" xmlns:p="http://schemas.microsoft.com/office/2006/metadata/properties" xmlns:ns2="0efcb20c-a255-4ef4-a666-2774ba48434a" xmlns:ns3="531408f3-8ac9-4346-8fae-7a8076793e8c" targetNamespace="http://schemas.microsoft.com/office/2006/metadata/properties" ma:root="true" ma:fieldsID="b4ca0a0b40554e6041aa1af748586c6c" ns2:_="" ns3:_="">
    <xsd:import namespace="0efcb20c-a255-4ef4-a666-2774ba48434a"/>
    <xsd:import namespace="531408f3-8ac9-4346-8fae-7a8076793e8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Location" minOccurs="0"/>
                <xsd:element ref="ns2:MediaLengthInSeconds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  <xsd:element ref="ns2:DocTag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efcb20c-a255-4ef4-a666-2774ba48434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description="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4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5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lcf76f155ced4ddcb4097134ff3c332f" ma:index="18" nillable="true" ma:taxonomy="true" ma:internalName="lcf76f155ced4ddcb4097134ff3c332f" ma:taxonomyFieldName="MediaServiceImageTags" ma:displayName="Image Tags" ma:readOnly="false" ma:fieldId="{5cf76f15-5ced-4ddc-b409-7134ff3c332f}" ma:taxonomyMulti="true" ma:sspId="f9bda7b3-fa30-4866-a047-bdcbe10387d6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Location" ma:index="20" nillable="true" ma:displayName="Location" ma:internalName="MediaServiceLocation" ma:readOnly="true">
      <xsd:simpleType>
        <xsd:restriction base="dms:Text"/>
      </xsd:simpleType>
    </xsd:element>
    <xsd:element name="MediaLengthInSeconds" ma:index="2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DocTags" ma:index="26" nillable="true" ma:displayName="DocTags" ma:format="Dropdown" ma:internalName="DocTags">
      <xsd:complexType>
        <xsd:complexContent>
          <xsd:extension base="dms:MultiChoice">
            <xsd:sequence>
              <xsd:element name="Value" maxOccurs="unbounded" minOccurs="0" nillable="true">
                <xsd:simpleType>
                  <xsd:restriction base="dms:Choice">
                    <xsd:enumeration value="Accounts"/>
                    <xsd:enumeration value="External Scrutiny Report"/>
                    <xsd:enumeration value="Trustee Annual Report"/>
                    <xsd:enumeration value="Other"/>
                  </xsd:restriction>
                </xsd:simpleType>
              </xsd:element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31408f3-8ac9-4346-8fae-7a8076793e8c" elementFormDefault="qualified">
    <xsd:import namespace="http://schemas.microsoft.com/office/2006/documentManagement/types"/>
    <xsd:import namespace="http://schemas.microsoft.com/office/infopath/2007/PartnerControls"/>
    <xsd:element name="TaxCatchAll" ma:index="19" nillable="true" ma:displayName="Taxonomy Catch All Column" ma:hidden="true" ma:list="{5928c1bd-2f72-4b7f-b28c-a0ac07293b38}" ma:internalName="TaxCatchAll" ma:showField="CatchAllData" ma:web="531408f3-8ac9-4346-8fae-7a8076793e8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0efcb20c-a255-4ef4-a666-2774ba48434a">
      <Terms xmlns="http://schemas.microsoft.com/office/infopath/2007/PartnerControls"/>
    </lcf76f155ced4ddcb4097134ff3c332f>
    <TaxCatchAll xmlns="531408f3-8ac9-4346-8fae-7a8076793e8c" xsi:nil="true"/>
    <DocTags xmlns="0efcb20c-a255-4ef4-a666-2774ba48434a" xsi:nil="true"/>
  </documentManagement>
</p:properties>
</file>

<file path=customXml/itemProps1.xml><?xml version="1.0" encoding="utf-8"?>
<ds:datastoreItem xmlns:ds="http://schemas.openxmlformats.org/officeDocument/2006/customXml" ds:itemID="{3354DA49-C81A-4CFD-8A33-751919EA07F1}"/>
</file>

<file path=customXml/itemProps2.xml><?xml version="1.0" encoding="utf-8"?>
<ds:datastoreItem xmlns:ds="http://schemas.openxmlformats.org/officeDocument/2006/customXml" ds:itemID="{8F4C9D06-C4C9-4CDF-8A54-802EC1923EBC}"/>
</file>

<file path=customXml/itemProps3.xml><?xml version="1.0" encoding="utf-8"?>
<ds:datastoreItem xmlns:ds="http://schemas.openxmlformats.org/officeDocument/2006/customXml" ds:itemID="{DF39B147-AA79-4C4E-B84C-4F4462B0CC61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/>
  <dcterms:created xsi:type="dcterms:W3CDTF">2026-05-06T11:50:26Z</dcterms:created>
  <dcterms:modified xsi:type="dcterms:W3CDTF">2026-09-23T13:26:21Z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0x010100CD04853568B40F4E8366B3070197220F</vt:lpwstr>
  </property>
  <property fmtid="{D5CDD505-2E9C-101B-9397-08002B2CF9AE}" pid="3" name="MediaServiceImageTags">
    <vt:lpwstr/>
  </property>
</Properties>
</file>