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Anne Duncan\Documents\Guides\Accounts\"/>
    </mc:Choice>
  </mc:AlternateContent>
  <xr:revisionPtr revIDLastSave="0" documentId="13_ncr:1_{E32B6045-BE80-4983-9754-496080B4F693}" xr6:coauthVersionLast="47" xr6:coauthVersionMax="47" xr10:uidLastSave="{00000000-0000-0000-0000-000000000000}"/>
  <bookViews>
    <workbookView xWindow="-120" yWindow="-120" windowWidth="19440" windowHeight="10440" firstSheet="3" activeTab="4" xr2:uid="{7249C052-DE4A-4859-8A3D-51F89F414F8C}"/>
  </bookViews>
  <sheets>
    <sheet name="Receipts and payments main ac" sheetId="2" r:id="rId1"/>
    <sheet name="Balance Statement Main Account" sheetId="3" r:id="rId2"/>
    <sheet name="Receipts and payments saving ac" sheetId="8" r:id="rId3"/>
    <sheet name="Balance Statement Savings" sheetId="7" r:id="rId4"/>
    <sheet name="Balance Statement Consolodated" sheetId="4" r:id="rId5"/>
    <sheet name="Independent examiner's report" sheetId="6" r:id="rId6"/>
    <sheet name="Trustees annual report" sheetId="5" r:id="rId7"/>
  </sheets>
  <externalReferences>
    <externalReference r:id="rId8"/>
  </externalReferences>
  <definedNames>
    <definedName name="_xlnm.Print_Area" localSheetId="4">'Balance Statement Consolodated'!$A$1:$D$29</definedName>
    <definedName name="_xlnm.Print_Area" localSheetId="1">'Balance Statement Main Account'!$A$1:$D$29</definedName>
    <definedName name="_xlnm.Print_Area" localSheetId="3">'Balance Statement Savings'!$A$1:$D$29</definedName>
    <definedName name="_xlnm.Print_Area" localSheetId="0">'Receipts and payments main ac'!$A$1:$E$37</definedName>
    <definedName name="_xlnm.Print_Area" localSheetId="2">'Receipts and payments saving ac'!$A$1:$E$37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35" i="8" l="1"/>
  <c r="B34" i="8"/>
  <c r="B33" i="8"/>
  <c r="B32" i="8"/>
  <c r="B31" i="8"/>
  <c r="B30" i="8"/>
  <c r="B29" i="8"/>
  <c r="B28" i="8"/>
  <c r="B27" i="8"/>
  <c r="B35" i="8" s="1"/>
  <c r="B26" i="8"/>
  <c r="B23" i="8"/>
  <c r="D19" i="8"/>
  <c r="D37" i="8" s="1"/>
  <c r="B19" i="8"/>
  <c r="B37" i="8" s="1"/>
  <c r="B18" i="8"/>
  <c r="B17" i="8"/>
  <c r="B16" i="8"/>
  <c r="B15" i="8"/>
  <c r="B14" i="8"/>
  <c r="B13" i="8"/>
  <c r="B12" i="8"/>
  <c r="B11" i="8"/>
  <c r="B10" i="8"/>
  <c r="B9" i="8"/>
  <c r="D7" i="8"/>
  <c r="B5" i="8"/>
  <c r="B4" i="8"/>
  <c r="B3" i="8"/>
  <c r="B29" i="7"/>
  <c r="D27" i="7"/>
  <c r="B27" i="7"/>
  <c r="D20" i="7"/>
  <c r="B18" i="7"/>
  <c r="B20" i="7" s="1"/>
  <c r="D13" i="7"/>
  <c r="B13" i="7"/>
  <c r="B12" i="7"/>
  <c r="D7" i="7"/>
  <c r="B5" i="7"/>
  <c r="B4" i="7"/>
  <c r="B3" i="7"/>
  <c r="C34" i="6"/>
  <c r="C33" i="6"/>
  <c r="C32" i="6"/>
  <c r="C31" i="6"/>
  <c r="C29" i="6"/>
  <c r="B23" i="6"/>
  <c r="C4" i="6"/>
  <c r="C3" i="6"/>
  <c r="C2" i="6"/>
  <c r="B3" i="5"/>
  <c r="B5" i="5"/>
  <c r="B7" i="5"/>
  <c r="B9" i="5"/>
  <c r="B10" i="5"/>
  <c r="B12" i="5"/>
  <c r="C12" i="5"/>
  <c r="B13" i="5"/>
  <c r="C13" i="5"/>
  <c r="B14" i="5"/>
  <c r="C14" i="5"/>
  <c r="B15" i="5"/>
  <c r="C15" i="5"/>
  <c r="B16" i="5"/>
  <c r="C16" i="5"/>
  <c r="B18" i="5"/>
  <c r="B19" i="5"/>
  <c r="B20" i="5"/>
  <c r="B21" i="5"/>
  <c r="A28" i="5"/>
  <c r="A30" i="5"/>
  <c r="E37" i="5"/>
  <c r="B41" i="5"/>
  <c r="B3" i="4"/>
  <c r="B4" i="4"/>
  <c r="B5" i="4"/>
  <c r="D7" i="4"/>
  <c r="B10" i="4"/>
  <c r="D13" i="4"/>
  <c r="B17" i="4"/>
  <c r="B18" i="4"/>
  <c r="D20" i="4"/>
  <c r="B27" i="4"/>
  <c r="D27" i="4"/>
  <c r="B29" i="4"/>
  <c r="B3" i="3"/>
  <c r="B4" i="3"/>
  <c r="B5" i="3"/>
  <c r="D7" i="3"/>
  <c r="D13" i="3"/>
  <c r="B17" i="3"/>
  <c r="B20" i="3" s="1"/>
  <c r="B18" i="3"/>
  <c r="D20" i="3"/>
  <c r="B27" i="3"/>
  <c r="D27" i="3"/>
  <c r="B29" i="3"/>
  <c r="B3" i="2"/>
  <c r="B4" i="2"/>
  <c r="B5" i="2"/>
  <c r="D7" i="2"/>
  <c r="B9" i="2"/>
  <c r="B10" i="2"/>
  <c r="B11" i="2"/>
  <c r="B12" i="2"/>
  <c r="B19" i="2" s="1"/>
  <c r="B13" i="2"/>
  <c r="B14" i="2"/>
  <c r="B15" i="2"/>
  <c r="B16" i="2"/>
  <c r="B17" i="2"/>
  <c r="B18" i="2"/>
  <c r="D19" i="2"/>
  <c r="D37" i="2" s="1"/>
  <c r="B23" i="2"/>
  <c r="B26" i="2"/>
  <c r="B27" i="2"/>
  <c r="B28" i="2"/>
  <c r="B35" i="2" s="1"/>
  <c r="B29" i="2"/>
  <c r="B30" i="2"/>
  <c r="B31" i="2"/>
  <c r="B32" i="2"/>
  <c r="B33" i="2"/>
  <c r="B34" i="2"/>
  <c r="D35" i="2"/>
  <c r="B20" i="4" l="1"/>
  <c r="B37" i="2"/>
  <c r="B12" i="3" s="1"/>
  <c r="B13" i="3" l="1"/>
  <c r="B12" i="4"/>
  <c r="B13" i="4"/>
</calcChain>
</file>

<file path=xl/sharedStrings.xml><?xml version="1.0" encoding="utf-8"?>
<sst xmlns="http://schemas.openxmlformats.org/spreadsheetml/2006/main" count="163" uniqueCount="83">
  <si>
    <t>Surplus/(Deficit) for year</t>
  </si>
  <si>
    <t>Total Payments</t>
  </si>
  <si>
    <t>Transfer to Savings Account</t>
  </si>
  <si>
    <t>Camp Equipment</t>
  </si>
  <si>
    <t>Uniform &amp; Badges</t>
  </si>
  <si>
    <t>Other Costs</t>
  </si>
  <si>
    <t>Guide Shop</t>
  </si>
  <si>
    <t xml:space="preserve">                                                                                                                                                                                                                                                                                                                                                                                                                                                                                                                                                                                                                                                                                                                                                                                                                                                                                                                                                                                                                                                                                                                                                                                                                                                                                                                                                                                                                                                                                                                                                                                                                                                                                                                                                                                                                                                                                                                                         </t>
  </si>
  <si>
    <t>Activity Expenses</t>
  </si>
  <si>
    <t>Trips</t>
  </si>
  <si>
    <t xml:space="preserve">           </t>
  </si>
  <si>
    <t>Hall Costs</t>
  </si>
  <si>
    <t>Census</t>
  </si>
  <si>
    <t>Payments for charitable activities</t>
  </si>
  <si>
    <t>Unit fundraising</t>
  </si>
  <si>
    <t>Fundraising expenses</t>
  </si>
  <si>
    <t>Payments</t>
  </si>
  <si>
    <t>Total Receipts</t>
  </si>
  <si>
    <t>Transfer From Savings Account</t>
  </si>
  <si>
    <t>Bank Interest</t>
  </si>
  <si>
    <t>Micellaneous Income</t>
  </si>
  <si>
    <t xml:space="preserve">Grants Received </t>
  </si>
  <si>
    <t>Donations Received</t>
  </si>
  <si>
    <t>Unit Fundraising</t>
  </si>
  <si>
    <t>Gift Aid Received</t>
  </si>
  <si>
    <t>Unit Subcriptions</t>
  </si>
  <si>
    <t>Receipts</t>
  </si>
  <si>
    <t>Charity Number</t>
  </si>
  <si>
    <t xml:space="preserve">Unit name </t>
  </si>
  <si>
    <t xml:space="preserve">For the Year ended </t>
  </si>
  <si>
    <t>Receipts and Payments Account</t>
  </si>
  <si>
    <t xml:space="preserve">Date:  </t>
  </si>
  <si>
    <t>Kirsty Duncan</t>
  </si>
  <si>
    <t xml:space="preserve">Prepared by (signature): </t>
  </si>
  <si>
    <t>In addition to the above cash &amp; bank balances, the unit has equipment to the value of:</t>
  </si>
  <si>
    <t>Assets &amp; Liabilities:</t>
  </si>
  <si>
    <t>Total</t>
  </si>
  <si>
    <t>less outstanding cheques</t>
  </si>
  <si>
    <t>Bank</t>
  </si>
  <si>
    <t xml:space="preserve">Cash </t>
  </si>
  <si>
    <t>Closing Balances</t>
  </si>
  <si>
    <t>Cash</t>
  </si>
  <si>
    <t>Opening Balances</t>
  </si>
  <si>
    <t>Unit Name</t>
  </si>
  <si>
    <t xml:space="preserve">For the year ended </t>
  </si>
  <si>
    <t>Statement of balances</t>
  </si>
  <si>
    <t>Name:</t>
  </si>
  <si>
    <t>Date</t>
  </si>
  <si>
    <t>Signature</t>
  </si>
  <si>
    <t>____________________________</t>
  </si>
  <si>
    <t>Signed on behalf of the trustees by</t>
  </si>
  <si>
    <t>During the year the trustees did not receive any remuneration.</t>
  </si>
  <si>
    <t xml:space="preserve"> </t>
  </si>
  <si>
    <t>Its trustees are the volunteer adult leaders trained and appointed as per the Girlguiding policies and procedures.  Updated training is available throughout the year.</t>
  </si>
  <si>
    <t>The above charity (unit) is an unincorporated association.  It has no written constitution, but operates in accordance with the policies and procedures published by Girlguiding, the operating name of the Guide Association.</t>
  </si>
  <si>
    <t>Charity Address</t>
  </si>
  <si>
    <t>Charity Trustees</t>
  </si>
  <si>
    <t>Division</t>
  </si>
  <si>
    <t>District</t>
  </si>
  <si>
    <t>Charity (Unit) Name</t>
  </si>
  <si>
    <t>For year ended</t>
  </si>
  <si>
    <t>Trustees' Annual Report</t>
  </si>
  <si>
    <t>Independent examiner's report</t>
  </si>
  <si>
    <t>For the year ended</t>
  </si>
  <si>
    <t>For</t>
  </si>
  <si>
    <t>Charity number</t>
  </si>
  <si>
    <t>Respective responsibilities of trustees and examiner</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</si>
  <si>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(a) to (c) of the Accounts Regulations does not apply. It is my responsibility to examine the accounts as required under section 44(1) (c) of the Act and to state whether particular matters have come to my attention.</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</si>
  <si>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</si>
  <si>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</si>
  <si>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</si>
  <si>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t>
  </si>
  <si>
    <t>which gives me reasonable cause to believe that in any material respect the requirements:</t>
  </si>
  <si>
    <t>•</t>
  </si>
  <si>
    <t>to keep accounting records in accordance with section 44(1) (a) of the 2005 Act and Regulation 4 of the 2006 Accounts Regulations, and</t>
  </si>
  <si>
    <t>to prepare accounts which accord with the accounting records and comply with Regulation 9 of the 2006 Accounts Regulations</t>
  </si>
  <si>
    <t>have not been met, or</t>
  </si>
  <si>
    <t>to which, in my opinion, attention should be drawn in order to enable a proper understanding of the accounts to be reached.</t>
  </si>
  <si>
    <t xml:space="preserve">Name: </t>
  </si>
  <si>
    <t xml:space="preserve">Address: </t>
  </si>
  <si>
    <t>Savings Receipts and Payments Account</t>
  </si>
  <si>
    <t>Transfer From Main Account</t>
  </si>
  <si>
    <t>Transfer to Main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</si>
</sst>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3" formatCode="_-* #,##0.00_-;\-* #,##0.00_-;_-* &quot;-&quot;??_-;_-@_-"/>
    <numFmt numFmtId="164" formatCode="&quot;£&quot;#,##0.00"/>
    <numFmt numFmtId="165" formatCode="[$-F800]dddd\,\ mmmm\ dd\,\ yyyy"/>
  </numFmts>
  <fonts count="15" x14ac:knownFonts="1">
    <font>
      <sz val="11"/>
      <color theme="1"/>
      <name val="Aptos Narrow"/>
      <family val="2"/>
      <scheme val="minor"/>
    </font>
    <font>
      <sz val="11"/>
      <color theme="1"/>
      <name val="Aptos Narrow"/>
      <family val="2"/>
      <scheme val="minor"/>
    </font>
    <font>
      <sz val="10"/>
      <name val="Arial"/>
      <family val="2"/>
    </font>
    <font>
      <sz val="11"/>
      <color theme="1"/>
      <name val="Poppins"/>
    </font>
    <font>
      <b/>
      <sz val="11"/>
      <color theme="1"/>
      <name val="Poppins"/>
    </font>
    <font>
      <u/>
      <sz val="11"/>
      <color theme="1"/>
      <name val="Poppins"/>
    </font>
    <font>
      <b/>
      <sz val="11"/>
      <color indexed="8"/>
      <name val="Poppins"/>
    </font>
    <font>
      <b/>
      <sz val="14"/>
      <color theme="1"/>
      <name val="Segoe Script"/>
      <family val="4"/>
    </font>
    <font>
      <sz val="14"/>
      <color theme="1"/>
      <name val="Segoe Script"/>
      <family val="4"/>
    </font>
    <font>
      <b/>
      <sz val="11"/>
      <name val="Poppins"/>
    </font>
    <font>
      <u/>
      <sz val="11"/>
      <name val="Poppins"/>
    </font>
    <font>
      <sz val="11"/>
      <name val="Poppins"/>
    </font>
    <font>
      <sz val="14"/>
      <name val="Segoe Script"/>
      <family val="4"/>
    </font>
    <font>
      <b/>
      <sz val="12"/>
      <color theme="1"/>
      <name val="Poppins"/>
    </font>
    <font>
      <sz val="12"/>
      <color theme="1"/>
      <name val="Poppins"/>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8">
    <border>
      <left/>
      <right/>
      <top/>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0" fontId="2" fillId="0" borderId="0"/>
    <xf numFmtId="0" fontId="2" fillId="0" borderId="0"/>
  </cellStyleXfs>
  <cellXfs count="111">
    <xf numFmtId="0" fontId="0" fillId="0" borderId="0" xfId="0"/>
    <xf numFmtId="0" fontId="3" fillId="0" borderId="0" xfId="2" applyFont="1" applyAlignment="1">
      <alignment vertical="top"/>
    </xf>
    <xf numFmtId="43" fontId="3" fillId="0" borderId="0" xfId="1" applyFont="1" applyBorder="1" applyAlignment="1">
      <alignment vertical="top"/>
    </xf>
    <xf numFmtId="164" fontId="3" fillId="0" borderId="0" xfId="2" applyNumberFormat="1" applyFont="1" applyAlignment="1">
      <alignment vertical="top"/>
    </xf>
    <xf numFmtId="164" fontId="4" fillId="0" borderId="1" xfId="1" applyNumberFormat="1" applyFont="1" applyBorder="1" applyAlignment="1">
      <alignment vertical="center"/>
    </xf>
    <xf numFmtId="43" fontId="3" fillId="0" borderId="0" xfId="1" applyFont="1" applyAlignment="1">
      <alignment vertical="center"/>
    </xf>
    <xf numFmtId="0" fontId="3" fillId="0" borderId="0" xfId="2" applyFont="1" applyAlignment="1">
      <alignment vertical="center"/>
    </xf>
    <xf numFmtId="0" fontId="4" fillId="0" borderId="0" xfId="2" applyFont="1" applyAlignment="1">
      <alignment vertical="top"/>
    </xf>
    <xf numFmtId="43" fontId="4" fillId="0" borderId="0" xfId="1" applyFont="1" applyAlignment="1">
      <alignment vertical="center"/>
    </xf>
    <xf numFmtId="0" fontId="4" fillId="0" borderId="0" xfId="2" applyFont="1" applyAlignment="1">
      <alignment vertical="center"/>
    </xf>
    <xf numFmtId="164" fontId="3" fillId="2" borderId="2" xfId="1" applyNumberFormat="1" applyFont="1" applyFill="1" applyBorder="1" applyAlignment="1" applyProtection="1">
      <alignment vertical="center"/>
      <protection locked="0"/>
    </xf>
    <xf numFmtId="8" fontId="3" fillId="0" borderId="2" xfId="1" applyNumberFormat="1" applyFont="1" applyBorder="1" applyAlignment="1">
      <alignment vertical="center"/>
    </xf>
    <xf numFmtId="164" fontId="3" fillId="2" borderId="3" xfId="1" applyNumberFormat="1" applyFont="1" applyFill="1" applyBorder="1" applyAlignment="1" applyProtection="1">
      <alignment vertical="center"/>
      <protection locked="0"/>
    </xf>
    <xf numFmtId="8" fontId="3" fillId="0" borderId="3" xfId="1" applyNumberFormat="1" applyFont="1" applyBorder="1" applyAlignment="1">
      <alignment vertical="center"/>
    </xf>
    <xf numFmtId="164" fontId="3" fillId="0" borderId="3" xfId="1" applyNumberFormat="1" applyFont="1" applyBorder="1" applyAlignment="1">
      <alignment vertical="center"/>
    </xf>
    <xf numFmtId="164" fontId="3" fillId="2" borderId="4" xfId="1" applyNumberFormat="1" applyFont="1" applyFill="1" applyBorder="1" applyAlignment="1" applyProtection="1">
      <alignment vertical="center"/>
      <protection locked="0"/>
    </xf>
    <xf numFmtId="164" fontId="3" fillId="0" borderId="4" xfId="1" applyNumberFormat="1" applyFont="1" applyBorder="1" applyAlignment="1">
      <alignment vertical="center"/>
    </xf>
    <xf numFmtId="0" fontId="5" fillId="0" borderId="0" xfId="2" applyFont="1" applyAlignment="1">
      <alignment vertical="top"/>
    </xf>
    <xf numFmtId="43" fontId="3" fillId="0" borderId="0" xfId="1" applyFont="1" applyFill="1" applyAlignment="1">
      <alignment vertical="center"/>
    </xf>
    <xf numFmtId="164" fontId="3" fillId="2" borderId="5" xfId="1" applyNumberFormat="1" applyFont="1" applyFill="1" applyBorder="1" applyAlignment="1" applyProtection="1">
      <alignment vertical="center"/>
      <protection locked="0"/>
    </xf>
    <xf numFmtId="164" fontId="3" fillId="0" borderId="5" xfId="1" applyNumberFormat="1" applyFont="1" applyFill="1" applyBorder="1" applyAlignment="1">
      <alignment vertical="center"/>
    </xf>
    <xf numFmtId="164" fontId="4" fillId="0" borderId="1" xfId="1" applyNumberFormat="1" applyFont="1" applyFill="1" applyBorder="1" applyAlignment="1">
      <alignment vertical="center"/>
    </xf>
    <xf numFmtId="43" fontId="4" fillId="0" borderId="0" xfId="1" applyFont="1" applyFill="1" applyAlignment="1">
      <alignment vertical="center"/>
    </xf>
    <xf numFmtId="164" fontId="3" fillId="0" borderId="2" xfId="1" applyNumberFormat="1" applyFont="1" applyFill="1" applyBorder="1" applyAlignment="1">
      <alignment vertical="center"/>
    </xf>
    <xf numFmtId="164" fontId="3" fillId="0" borderId="3" xfId="1" applyNumberFormat="1" applyFont="1" applyFill="1" applyBorder="1" applyAlignment="1">
      <alignment vertical="center"/>
    </xf>
    <xf numFmtId="164" fontId="3" fillId="2" borderId="3" xfId="2" applyNumberFormat="1" applyFont="1" applyFill="1" applyBorder="1" applyAlignment="1" applyProtection="1">
      <alignment vertical="center"/>
      <protection locked="0"/>
    </xf>
    <xf numFmtId="164" fontId="3" fillId="0" borderId="3" xfId="2" applyNumberFormat="1" applyFont="1" applyBorder="1" applyAlignment="1">
      <alignment vertical="center"/>
    </xf>
    <xf numFmtId="164" fontId="3" fillId="2" borderId="4" xfId="2" applyNumberFormat="1" applyFont="1" applyFill="1" applyBorder="1" applyAlignment="1" applyProtection="1">
      <alignment vertical="center"/>
      <protection locked="0"/>
    </xf>
    <xf numFmtId="164" fontId="3" fillId="0" borderId="4" xfId="2" applyNumberFormat="1" applyFont="1" applyBorder="1" applyAlignment="1">
      <alignment vertical="center"/>
    </xf>
    <xf numFmtId="0" fontId="4" fillId="0" borderId="0" xfId="2" applyFont="1" applyAlignment="1">
      <alignment horizontal="center" vertical="top"/>
    </xf>
    <xf numFmtId="165" fontId="6" fillId="0" borderId="0" xfId="2" applyNumberFormat="1" applyFont="1" applyAlignment="1">
      <alignment horizontal="left" vertical="top"/>
    </xf>
    <xf numFmtId="0" fontId="4" fillId="0" borderId="0" xfId="2" applyFont="1" applyAlignment="1">
      <alignment horizontal="left" vertical="center"/>
    </xf>
    <xf numFmtId="0" fontId="3" fillId="2" borderId="0" xfId="2" applyFont="1" applyFill="1" applyAlignment="1">
      <alignment vertical="top"/>
    </xf>
    <xf numFmtId="0" fontId="4" fillId="0" borderId="0" xfId="2" applyFont="1" applyAlignment="1">
      <alignment vertical="top" wrapText="1"/>
    </xf>
    <xf numFmtId="165" fontId="4" fillId="0" borderId="0" xfId="2" applyNumberFormat="1" applyFont="1" applyAlignment="1">
      <alignment vertical="top" wrapText="1"/>
    </xf>
    <xf numFmtId="0" fontId="6" fillId="0" borderId="0" xfId="2" applyFont="1" applyAlignment="1">
      <alignment vertical="top" wrapText="1"/>
    </xf>
    <xf numFmtId="0" fontId="3" fillId="0" borderId="0" xfId="2" applyFont="1"/>
    <xf numFmtId="14" fontId="3" fillId="0" borderId="0" xfId="2" applyNumberFormat="1" applyFont="1"/>
    <xf numFmtId="0" fontId="4" fillId="0" borderId="0" xfId="2" applyFont="1"/>
    <xf numFmtId="4" fontId="4" fillId="0" borderId="0" xfId="2" applyNumberFormat="1" applyFont="1"/>
    <xf numFmtId="14" fontId="7" fillId="0" borderId="0" xfId="2" applyNumberFormat="1" applyFont="1"/>
    <xf numFmtId="164" fontId="4" fillId="0" borderId="5" xfId="2" applyNumberFormat="1" applyFont="1" applyBorder="1" applyProtection="1">
      <protection locked="0"/>
    </xf>
    <xf numFmtId="0" fontId="5" fillId="0" borderId="0" xfId="2" applyFont="1"/>
    <xf numFmtId="164" fontId="4" fillId="0" borderId="7" xfId="2" applyNumberFormat="1" applyFont="1" applyBorder="1" applyAlignment="1">
      <alignment vertical="center"/>
    </xf>
    <xf numFmtId="164" fontId="3" fillId="2" borderId="5" xfId="2" applyNumberFormat="1" applyFont="1" applyFill="1" applyBorder="1" applyAlignment="1" applyProtection="1">
      <alignment vertical="center"/>
      <protection locked="0"/>
    </xf>
    <xf numFmtId="164" fontId="3" fillId="0" borderId="5" xfId="2" applyNumberFormat="1" applyFont="1" applyBorder="1" applyAlignment="1">
      <alignment vertical="center"/>
    </xf>
    <xf numFmtId="164" fontId="3" fillId="0" borderId="0" xfId="2" applyNumberFormat="1" applyFont="1"/>
    <xf numFmtId="164" fontId="4" fillId="0" borderId="1" xfId="2" applyNumberFormat="1" applyFont="1" applyBorder="1" applyAlignment="1">
      <alignment vertical="center"/>
    </xf>
    <xf numFmtId="165" fontId="4" fillId="0" borderId="0" xfId="2" applyNumberFormat="1" applyFont="1" applyAlignment="1">
      <alignment horizontal="left" vertical="top"/>
    </xf>
    <xf numFmtId="0" fontId="4" fillId="0" borderId="0" xfId="2" applyFont="1" applyAlignment="1">
      <alignment horizontal="left" vertical="top"/>
    </xf>
    <xf numFmtId="0" fontId="4" fillId="0" borderId="0" xfId="2" applyFont="1" applyAlignment="1">
      <alignment horizontal="left" vertical="top" wrapText="1"/>
    </xf>
    <xf numFmtId="0" fontId="6" fillId="0" borderId="0" xfId="2" applyFont="1" applyAlignment="1">
      <alignment horizontal="left" vertical="top" wrapText="1"/>
    </xf>
    <xf numFmtId="0" fontId="4" fillId="2" borderId="0" xfId="2" applyFont="1" applyFill="1" applyAlignment="1">
      <alignment vertical="top"/>
    </xf>
    <xf numFmtId="0" fontId="3" fillId="0" borderId="0" xfId="3" applyFont="1"/>
    <xf numFmtId="0" fontId="3" fillId="0" borderId="0" xfId="3" applyFont="1" applyAlignment="1">
      <alignment vertical="top"/>
    </xf>
    <xf numFmtId="14" fontId="3" fillId="0" borderId="0" xfId="3" applyNumberFormat="1" applyFont="1"/>
    <xf numFmtId="14" fontId="8" fillId="0" borderId="0" xfId="3" applyNumberFormat="1" applyFont="1" applyAlignment="1">
      <alignment vertical="top"/>
    </xf>
    <xf numFmtId="0" fontId="3" fillId="0" borderId="0" xfId="3" applyFont="1" applyAlignment="1">
      <alignment wrapText="1"/>
    </xf>
    <xf numFmtId="0" fontId="3" fillId="0" borderId="0" xfId="3" applyFont="1" applyAlignment="1">
      <alignment vertical="top" wrapText="1"/>
    </xf>
    <xf numFmtId="0" fontId="4" fillId="0" borderId="0" xfId="3" applyFont="1" applyAlignment="1">
      <alignment vertical="top"/>
    </xf>
    <xf numFmtId="0" fontId="3" fillId="0" borderId="0" xfId="3" applyFont="1" applyAlignment="1">
      <alignment horizontal="left" vertical="top"/>
    </xf>
    <xf numFmtId="0" fontId="4" fillId="0" borderId="0" xfId="3" applyFont="1"/>
    <xf numFmtId="0" fontId="4" fillId="0" borderId="0" xfId="3" applyFont="1" applyAlignment="1">
      <alignment horizontal="center" vertical="top" wrapText="1"/>
    </xf>
    <xf numFmtId="14" fontId="4" fillId="0" borderId="0" xfId="3" applyNumberFormat="1" applyFont="1" applyAlignment="1">
      <alignment horizontal="center" vertical="top" wrapText="1"/>
    </xf>
    <xf numFmtId="0" fontId="6" fillId="0" borderId="0" xfId="3" applyFont="1" applyAlignment="1">
      <alignment horizontal="center" vertical="top" wrapText="1"/>
    </xf>
    <xf numFmtId="0" fontId="4" fillId="0" borderId="0" xfId="3" applyFont="1" applyAlignment="1">
      <alignment wrapText="1"/>
    </xf>
    <xf numFmtId="0" fontId="9" fillId="0" borderId="0" xfId="3" applyFont="1"/>
    <xf numFmtId="165" fontId="4" fillId="0" borderId="0" xfId="3" applyNumberFormat="1" applyFont="1" applyAlignment="1">
      <alignment horizontal="left" vertical="top"/>
    </xf>
    <xf numFmtId="0" fontId="4" fillId="0" borderId="0" xfId="3" applyFont="1" applyAlignment="1">
      <alignment vertical="top" wrapText="1"/>
    </xf>
    <xf numFmtId="0" fontId="4" fillId="0" borderId="0" xfId="3" applyFont="1" applyAlignment="1">
      <alignment vertical="center"/>
    </xf>
    <xf numFmtId="0" fontId="3" fillId="0" borderId="0" xfId="3" applyFont="1" applyAlignment="1">
      <alignment vertical="center"/>
    </xf>
    <xf numFmtId="0" fontId="10" fillId="0" borderId="0" xfId="3" applyFont="1"/>
    <xf numFmtId="0" fontId="11" fillId="0" borderId="0" xfId="3" applyFont="1"/>
    <xf numFmtId="0" fontId="11" fillId="3" borderId="0" xfId="3" applyFont="1" applyFill="1" applyAlignment="1">
      <alignment horizontal="center"/>
    </xf>
    <xf numFmtId="0" fontId="11" fillId="3" borderId="0" xfId="3" applyFont="1" applyFill="1" applyAlignment="1">
      <alignment horizontal="center" vertical="center"/>
    </xf>
    <xf numFmtId="0" fontId="11" fillId="3" borderId="0" xfId="3" applyFont="1" applyFill="1"/>
    <xf numFmtId="0" fontId="11" fillId="3" borderId="0" xfId="3" applyFont="1" applyFill="1" applyAlignment="1">
      <alignment horizontal="left"/>
    </xf>
    <xf numFmtId="0" fontId="11" fillId="0" borderId="0" xfId="3" applyFont="1" applyAlignment="1">
      <alignment horizontal="center"/>
    </xf>
    <xf numFmtId="0" fontId="11" fillId="0" borderId="0" xfId="3" applyFont="1" applyAlignment="1">
      <alignment horizontal="center" vertical="center"/>
    </xf>
    <xf numFmtId="0" fontId="12" fillId="0" borderId="0" xfId="3" applyFont="1"/>
    <xf numFmtId="0" fontId="11" fillId="0" borderId="0" xfId="3" applyFont="1" applyAlignment="1">
      <alignment vertical="top"/>
    </xf>
    <xf numFmtId="14" fontId="11" fillId="0" borderId="0" xfId="3" applyNumberFormat="1" applyFont="1"/>
    <xf numFmtId="0" fontId="11" fillId="0" borderId="0" xfId="3" applyFont="1" applyAlignment="1">
      <alignment horizontal="right"/>
    </xf>
    <xf numFmtId="164" fontId="4" fillId="0" borderId="1" xfId="2" quotePrefix="1" applyNumberFormat="1" applyFont="1" applyBorder="1" applyAlignment="1">
      <alignment vertical="center"/>
    </xf>
    <xf numFmtId="0" fontId="13" fillId="0" borderId="0" xfId="2" applyFont="1" applyAlignment="1">
      <alignment vertical="top"/>
    </xf>
    <xf numFmtId="0" fontId="13" fillId="0" borderId="0" xfId="2" applyFont="1" applyAlignment="1">
      <alignment horizontal="center" vertical="top"/>
    </xf>
    <xf numFmtId="0" fontId="14" fillId="0" borderId="0" xfId="2" applyFont="1" applyAlignment="1">
      <alignment vertical="top"/>
    </xf>
    <xf numFmtId="0" fontId="14" fillId="0" borderId="0" xfId="2" applyFont="1" applyAlignment="1">
      <alignment vertical="center"/>
    </xf>
    <xf numFmtId="164" fontId="14" fillId="0" borderId="4" xfId="2" applyNumberFormat="1" applyFont="1" applyBorder="1" applyAlignment="1">
      <alignment vertical="center"/>
    </xf>
    <xf numFmtId="164" fontId="14" fillId="0" borderId="3" xfId="1" applyNumberFormat="1" applyFont="1" applyBorder="1" applyAlignment="1">
      <alignment vertical="center"/>
    </xf>
    <xf numFmtId="164" fontId="14" fillId="0" borderId="3" xfId="1" applyNumberFormat="1" applyFont="1" applyFill="1" applyBorder="1" applyAlignment="1">
      <alignment vertical="center"/>
    </xf>
    <xf numFmtId="164" fontId="14" fillId="0" borderId="3" xfId="2" applyNumberFormat="1" applyFont="1" applyBorder="1" applyAlignment="1">
      <alignment vertical="center"/>
    </xf>
    <xf numFmtId="164" fontId="14" fillId="0" borderId="2" xfId="1" applyNumberFormat="1" applyFont="1" applyFill="1" applyBorder="1" applyAlignment="1">
      <alignment vertical="center"/>
    </xf>
    <xf numFmtId="0" fontId="13" fillId="0" borderId="0" xfId="2" applyFont="1" applyAlignment="1">
      <alignment vertical="center"/>
    </xf>
    <xf numFmtId="164" fontId="13" fillId="0" borderId="1" xfId="1" applyNumberFormat="1" applyFont="1" applyFill="1" applyBorder="1" applyAlignment="1">
      <alignment vertical="center"/>
    </xf>
    <xf numFmtId="0" fontId="3" fillId="0" borderId="0" xfId="2" applyFont="1" applyAlignment="1">
      <alignment horizontal="left" wrapText="1"/>
    </xf>
    <xf numFmtId="0" fontId="3" fillId="0" borderId="6" xfId="2" applyFont="1" applyBorder="1" applyAlignment="1">
      <alignment horizontal="left" wrapText="1"/>
    </xf>
    <xf numFmtId="0" fontId="11" fillId="3" borderId="0" xfId="3" applyFont="1" applyFill="1" applyAlignment="1">
      <alignment horizontal="left" wrapText="1"/>
    </xf>
    <xf numFmtId="0" fontId="11" fillId="3" borderId="0" xfId="3" applyFont="1" applyFill="1" applyAlignment="1">
      <alignment wrapText="1"/>
    </xf>
    <xf numFmtId="0" fontId="11" fillId="0" borderId="0" xfId="3" applyFont="1" applyAlignment="1">
      <alignment wrapText="1"/>
    </xf>
    <xf numFmtId="0" fontId="4" fillId="0" borderId="0" xfId="3" applyFont="1" applyAlignment="1">
      <alignment horizontal="left" wrapText="1"/>
    </xf>
    <xf numFmtId="0" fontId="6" fillId="0" borderId="0" xfId="3" applyFont="1" applyAlignment="1">
      <alignment horizontal="left" wrapText="1"/>
    </xf>
    <xf numFmtId="0" fontId="4" fillId="0" borderId="0" xfId="3" applyFont="1" applyAlignment="1">
      <alignment horizontal="left" vertical="top" wrapText="1"/>
    </xf>
    <xf numFmtId="0" fontId="6" fillId="0" borderId="0" xfId="3" applyFont="1" applyAlignment="1">
      <alignment horizontal="left" vertical="top" wrapText="1"/>
    </xf>
    <xf numFmtId="0" fontId="11" fillId="0" borderId="0" xfId="3" applyFont="1" applyAlignment="1">
      <alignment vertical="center" wrapText="1"/>
    </xf>
    <xf numFmtId="0" fontId="3" fillId="0" borderId="0" xfId="3" applyFont="1" applyAlignment="1">
      <alignment horizontal="left" vertical="top" wrapText="1"/>
    </xf>
    <xf numFmtId="0" fontId="4" fillId="0" borderId="0" xfId="3" applyFont="1" applyAlignment="1">
      <alignment horizontal="center" vertical="top" wrapText="1"/>
    </xf>
    <xf numFmtId="0" fontId="6" fillId="0" borderId="0" xfId="3" applyFont="1" applyAlignment="1">
      <alignment horizontal="center" wrapText="1"/>
    </xf>
    <xf numFmtId="0" fontId="4" fillId="0" borderId="0" xfId="3" applyFont="1" applyAlignment="1">
      <alignment horizontal="center" wrapText="1"/>
    </xf>
    <xf numFmtId="0" fontId="3" fillId="0" borderId="0" xfId="3" applyFont="1" applyAlignment="1">
      <alignment vertical="top" wrapText="1"/>
    </xf>
    <xf numFmtId="0" fontId="3" fillId="0" borderId="0" xfId="3" applyFont="1" applyAlignment="1">
      <alignment wrapText="1"/>
    </xf>
  </cellXfs>
  <cellStyles count="4">
    <cellStyle name="Comma" xfId="1" builtinId="3"/>
    <cellStyle name="Normal" xfId="0" builtinId="0"/>
    <cellStyle name="Normal 2" xfId="2" xr:uid="{FC8B79B5-6657-4837-A118-521F121759DF}"/>
    <cellStyle name="Normal_unit_accounts_2011(1)" xfId="3" xr:uid="{E5EADC63-5753-41AB-BD11-CBDA8A1435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ne%20Duncan\Documents\Guides\Accounts\20th%20Guides%202025%20CONSOLODATED.xlsx" TargetMode="External"/><Relationship Id="rId1" Type="http://schemas.openxmlformats.org/officeDocument/2006/relationships/externalLinkPath" Target="20th%20Guides%202025%20CONSOLO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cess to prepare"/>
      <sheetName val="CONTENTS"/>
      <sheetName val="Accounts Process"/>
      <sheetName val="Instructions"/>
      <sheetName val="3rd party fund"/>
      <sheetName val="DATA INPUT"/>
      <sheetName val="Data sheet"/>
      <sheetName val="SAVINGS INCOME"/>
      <sheetName val="SAVINGS EXPENDITURE"/>
      <sheetName val="MAIN INCOME"/>
      <sheetName val="MAIN EXPENDITURE"/>
      <sheetName val="Receipts and payments main ac"/>
      <sheetName val="Receipts and payments saving ac"/>
      <sheetName val="Balance Statement Main Account"/>
      <sheetName val="Balance Statement Savings"/>
      <sheetName val="Balance Statement Consolodated"/>
      <sheetName val="Trustees annual report"/>
      <sheetName val="Independent examiner's report"/>
    </sheetNames>
    <sheetDataSet>
      <sheetData sheetId="0"/>
      <sheetData sheetId="1"/>
      <sheetData sheetId="2"/>
      <sheetData sheetId="3"/>
      <sheetData sheetId="4"/>
      <sheetData sheetId="5">
        <row r="7">
          <cell r="C7" t="str">
            <v>20th Cumbernauld Guides</v>
          </cell>
        </row>
        <row r="9">
          <cell r="C9" t="str">
            <v>SCO049730</v>
          </cell>
        </row>
        <row r="11">
          <cell r="C11" t="str">
            <v>31.12.2025</v>
          </cell>
        </row>
        <row r="16">
          <cell r="C16">
            <v>2024</v>
          </cell>
        </row>
        <row r="18">
          <cell r="C18"/>
        </row>
        <row r="20">
          <cell r="C20" t="str">
            <v>Cumbernauld</v>
          </cell>
        </row>
        <row r="23">
          <cell r="B23" t="str">
            <v>Unit Guider</v>
          </cell>
          <cell r="C23" t="str">
            <v>Kirsty Duncan</v>
          </cell>
        </row>
        <row r="24">
          <cell r="B24" t="str">
            <v>Assistant Guider</v>
          </cell>
          <cell r="C24" t="str">
            <v>Debbie Weston</v>
          </cell>
        </row>
        <row r="25">
          <cell r="B25" t="str">
            <v>Leader In Training</v>
          </cell>
          <cell r="C25" t="str">
            <v>Diane Stephenson</v>
          </cell>
        </row>
        <row r="26">
          <cell r="B26" t="str">
            <v>Unit Helper</v>
          </cell>
          <cell r="C26" t="str">
            <v>Christina Work</v>
          </cell>
        </row>
        <row r="27">
          <cell r="B27"/>
          <cell r="C27"/>
        </row>
        <row r="29">
          <cell r="C29" t="str">
            <v>55 Burns Road</v>
          </cell>
        </row>
        <row r="30">
          <cell r="C30" t="str">
            <v>Kildrum</v>
          </cell>
        </row>
        <row r="31">
          <cell r="C31" t="str">
            <v>Cumbernauld</v>
          </cell>
        </row>
        <row r="32">
          <cell r="C32" t="str">
            <v>G67 2BF</v>
          </cell>
        </row>
        <row r="34">
          <cell r="C34" t="str">
            <v xml:space="preserve"> Mairi Russell</v>
          </cell>
        </row>
        <row r="36">
          <cell r="C36" t="str">
            <v>14/5 Loganlea Terrace</v>
          </cell>
        </row>
        <row r="37">
          <cell r="C37" t="str">
            <v>Edinburgh</v>
          </cell>
        </row>
        <row r="38">
          <cell r="C38" t="str">
            <v>EH7 6NT</v>
          </cell>
        </row>
        <row r="39">
          <cell r="C39"/>
        </row>
        <row r="41">
          <cell r="C41">
            <v>13</v>
          </cell>
        </row>
        <row r="43">
          <cell r="C43" t="str">
            <v>yes</v>
          </cell>
        </row>
        <row r="46">
          <cell r="A46" t="str">
            <v>We received 4 years of back dated gift aid and also a large grant of £1750 from the local council for new camping equipment. We also jumped in numbers going from 4 to 17 back down to 13 during the course of the year - influx of 10 year olds from the local Brownie Pack.</v>
          </cell>
        </row>
        <row r="51">
          <cell r="C51">
            <v>46052</v>
          </cell>
        </row>
        <row r="52">
          <cell r="C52" t="str">
            <v>Kirsty Duncan</v>
          </cell>
        </row>
        <row r="54">
          <cell r="C54" t="str">
            <v>Unit Guider</v>
          </cell>
        </row>
      </sheetData>
      <sheetData sheetId="6"/>
      <sheetData sheetId="7">
        <row r="2">
          <cell r="O2">
            <v>326.68</v>
          </cell>
        </row>
        <row r="9">
          <cell r="E9">
            <v>0</v>
          </cell>
          <cell r="F9">
            <v>0</v>
          </cell>
          <cell r="G9">
            <v>0</v>
          </cell>
          <cell r="I9">
            <v>0</v>
          </cell>
          <cell r="J9">
            <v>0</v>
          </cell>
          <cell r="K9">
            <v>0</v>
          </cell>
          <cell r="L9">
            <v>0.18000000000000002</v>
          </cell>
          <cell r="M9">
            <v>144.5</v>
          </cell>
          <cell r="N9">
            <v>182</v>
          </cell>
        </row>
      </sheetData>
      <sheetData sheetId="8">
        <row r="3">
          <cell r="O3">
            <v>313</v>
          </cell>
        </row>
        <row r="8">
          <cell r="E8">
            <v>0</v>
          </cell>
          <cell r="F8">
            <v>0</v>
          </cell>
          <cell r="G8">
            <v>0</v>
          </cell>
          <cell r="H8">
            <v>0</v>
          </cell>
          <cell r="I8">
            <v>0</v>
          </cell>
          <cell r="J8">
            <v>0</v>
          </cell>
          <cell r="K8">
            <v>0</v>
          </cell>
          <cell r="M8">
            <v>0</v>
          </cell>
          <cell r="N8">
            <v>313</v>
          </cell>
        </row>
      </sheetData>
      <sheetData sheetId="9">
        <row r="2">
          <cell r="O2">
            <v>9106.9600000000009</v>
          </cell>
        </row>
        <row r="3">
          <cell r="O3">
            <v>220.5</v>
          </cell>
        </row>
        <row r="9">
          <cell r="E9">
            <v>1640</v>
          </cell>
          <cell r="F9">
            <v>431</v>
          </cell>
          <cell r="G9">
            <v>1986.42</v>
          </cell>
          <cell r="H9">
            <v>0</v>
          </cell>
          <cell r="I9">
            <v>304.99</v>
          </cell>
          <cell r="J9">
            <v>1925</v>
          </cell>
          <cell r="K9">
            <v>454.55</v>
          </cell>
          <cell r="L9">
            <v>0</v>
          </cell>
          <cell r="M9">
            <v>2272.5</v>
          </cell>
          <cell r="N9">
            <v>313</v>
          </cell>
        </row>
      </sheetData>
      <sheetData sheetId="10">
        <row r="3">
          <cell r="O3">
            <v>8702.8900000000012</v>
          </cell>
        </row>
        <row r="4">
          <cell r="O4">
            <v>168.35999999999999</v>
          </cell>
        </row>
        <row r="8">
          <cell r="E8">
            <v>935</v>
          </cell>
          <cell r="F8">
            <v>300.59000000000003</v>
          </cell>
          <cell r="G8">
            <v>3137.2599999999998</v>
          </cell>
          <cell r="H8">
            <v>875.24999999999989</v>
          </cell>
          <cell r="I8">
            <v>927.54000000000008</v>
          </cell>
          <cell r="J8">
            <v>403.25</v>
          </cell>
          <cell r="K8">
            <v>694.92000000000007</v>
          </cell>
          <cell r="L8">
            <v>0</v>
          </cell>
          <cell r="M8">
            <v>1415.44</v>
          </cell>
          <cell r="N8">
            <v>182</v>
          </cell>
        </row>
      </sheetData>
      <sheetData sheetId="11"/>
      <sheetData sheetId="12">
        <row r="37">
          <cell r="B37">
            <v>13.680000000000007</v>
          </cell>
        </row>
      </sheetData>
      <sheetData sheetId="13"/>
      <sheetData sheetId="14">
        <row r="10">
          <cell r="B10">
            <v>0</v>
          </cell>
        </row>
        <row r="12">
          <cell r="B12">
            <v>13.680000000000007</v>
          </cell>
        </row>
        <row r="18">
          <cell r="B18">
            <v>13.680000000000007</v>
          </cell>
        </row>
      </sheetData>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89781-75FC-422B-8801-B34C059B480B}">
  <sheetPr>
    <tabColor theme="9" tint="0.39997558519241921"/>
    <pageSetUpPr fitToPage="1"/>
  </sheetPr>
  <dimension ref="A1:I59"/>
  <sheetViews>
    <sheetView topLeftCell="A32" workbookViewId="0">
      <selection activeCell="G16" sqref="G16"/>
    </sheetView>
  </sheetViews>
  <sheetFormatPr defaultColWidth="11.85546875" defaultRowHeight="21.75" x14ac:dyDescent="0.25"/>
  <cols>
    <col min="1" max="1" width="40.7109375" style="1" customWidth="1"/>
    <col min="2" max="2" width="21.28515625" style="1" customWidth="1"/>
    <col min="3" max="3" width="6.42578125" style="1" customWidth="1"/>
    <col min="4" max="4" width="15.5703125" style="1" customWidth="1"/>
    <col min="5" max="16384" width="11.85546875" style="1"/>
  </cols>
  <sheetData>
    <row r="1" spans="1:8" ht="15.75" customHeight="1" x14ac:dyDescent="0.25">
      <c r="A1" s="33" t="s">
        <v>30</v>
      </c>
      <c r="B1" s="35"/>
      <c r="C1" s="33"/>
      <c r="D1" s="33"/>
      <c r="E1" s="33"/>
    </row>
    <row r="2" spans="1:8" ht="15.75" customHeight="1" x14ac:dyDescent="0.25">
      <c r="A2" s="33"/>
      <c r="B2" s="35"/>
      <c r="C2" s="33"/>
      <c r="D2" s="33"/>
      <c r="E2" s="33"/>
    </row>
    <row r="3" spans="1:8" x14ac:dyDescent="0.25">
      <c r="A3" s="33" t="s">
        <v>29</v>
      </c>
      <c r="B3" s="30" t="str">
        <f>IF('[1]DATA INPUT'!C11&gt;0,'[1]DATA INPUT'!C11,"  ")</f>
        <v>31.12.2025</v>
      </c>
      <c r="C3" s="34"/>
      <c r="D3" s="33"/>
      <c r="E3" s="33"/>
      <c r="G3" s="32"/>
      <c r="H3" s="7"/>
    </row>
    <row r="4" spans="1:8" x14ac:dyDescent="0.25">
      <c r="A4" s="31" t="s">
        <v>28</v>
      </c>
      <c r="B4" s="30" t="str">
        <f>IF('[1]DATA INPUT'!C7&gt;0,'[1]DATA INPUT'!C7,"  ")</f>
        <v>20th Cumbernauld Guides</v>
      </c>
      <c r="C4" s="7"/>
      <c r="D4" s="7"/>
      <c r="E4" s="7"/>
    </row>
    <row r="5" spans="1:8" x14ac:dyDescent="0.25">
      <c r="A5" s="7" t="s">
        <v>27</v>
      </c>
      <c r="B5" s="30" t="str">
        <f>IF('[1]DATA INPUT'!C9&gt;0,'[1]DATA INPUT'!C9,"  ")</f>
        <v>SCO049730</v>
      </c>
      <c r="C5" s="7"/>
      <c r="D5" s="7"/>
      <c r="E5" s="7"/>
    </row>
    <row r="6" spans="1:8" ht="13.5" customHeight="1" x14ac:dyDescent="0.25"/>
    <row r="7" spans="1:8" s="7" customFormat="1" ht="17.25" customHeight="1" x14ac:dyDescent="0.25">
      <c r="B7" s="29">
        <v>2025</v>
      </c>
      <c r="C7" s="29"/>
      <c r="D7" s="29">
        <f>'[1]DATA INPUT'!C16</f>
        <v>2024</v>
      </c>
    </row>
    <row r="8" spans="1:8" x14ac:dyDescent="0.25">
      <c r="A8" s="7" t="s">
        <v>26</v>
      </c>
    </row>
    <row r="9" spans="1:8" ht="24.75" customHeight="1" x14ac:dyDescent="0.25">
      <c r="A9" s="6" t="s">
        <v>25</v>
      </c>
      <c r="B9" s="28">
        <f>'[1]MAIN INCOME'!E9</f>
        <v>1640</v>
      </c>
      <c r="C9" s="5"/>
      <c r="D9" s="27">
        <v>1107.2</v>
      </c>
    </row>
    <row r="10" spans="1:8" ht="24.75" customHeight="1" x14ac:dyDescent="0.25">
      <c r="A10" s="6" t="s">
        <v>12</v>
      </c>
      <c r="B10" s="14">
        <f>'[1]MAIN INCOME'!F9</f>
        <v>431</v>
      </c>
      <c r="C10" s="5"/>
      <c r="D10" s="12">
        <v>160</v>
      </c>
    </row>
    <row r="11" spans="1:8" ht="24.75" customHeight="1" x14ac:dyDescent="0.25">
      <c r="A11" s="6" t="s">
        <v>24</v>
      </c>
      <c r="B11" s="14">
        <f>'[1]MAIN INCOME'!G9</f>
        <v>1986.42</v>
      </c>
      <c r="C11" s="5"/>
      <c r="D11" s="12">
        <v>0</v>
      </c>
    </row>
    <row r="12" spans="1:8" ht="24.75" customHeight="1" x14ac:dyDescent="0.25">
      <c r="A12" s="6" t="s">
        <v>23</v>
      </c>
      <c r="B12" s="24">
        <f>'[1]MAIN INCOME'!H9</f>
        <v>0</v>
      </c>
      <c r="C12" s="18"/>
      <c r="D12" s="12">
        <v>509</v>
      </c>
    </row>
    <row r="13" spans="1:8" ht="24.75" customHeight="1" x14ac:dyDescent="0.25">
      <c r="A13" s="6" t="s">
        <v>22</v>
      </c>
      <c r="B13" s="26">
        <f>'[1]MAIN INCOME'!I9</f>
        <v>304.99</v>
      </c>
      <c r="C13" s="18"/>
      <c r="D13" s="25">
        <v>0</v>
      </c>
    </row>
    <row r="14" spans="1:8" ht="24.75" customHeight="1" x14ac:dyDescent="0.25">
      <c r="A14" s="6" t="s">
        <v>21</v>
      </c>
      <c r="B14" s="24">
        <f>'[1]MAIN INCOME'!J9</f>
        <v>1925</v>
      </c>
      <c r="C14" s="18"/>
      <c r="D14" s="12">
        <v>0</v>
      </c>
    </row>
    <row r="15" spans="1:8" ht="24.75" customHeight="1" x14ac:dyDescent="0.25">
      <c r="A15" s="6" t="s">
        <v>20</v>
      </c>
      <c r="B15" s="24">
        <f>'[1]MAIN INCOME'!K9</f>
        <v>454.55</v>
      </c>
      <c r="C15" s="18"/>
      <c r="D15" s="12">
        <v>456.45</v>
      </c>
    </row>
    <row r="16" spans="1:8" ht="24.75" customHeight="1" x14ac:dyDescent="0.25">
      <c r="A16" s="6" t="s">
        <v>19</v>
      </c>
      <c r="B16" s="24">
        <f>'[1]MAIN INCOME'!L9</f>
        <v>0</v>
      </c>
      <c r="C16" s="18"/>
      <c r="D16" s="12">
        <v>0</v>
      </c>
    </row>
    <row r="17" spans="1:9" ht="24.75" customHeight="1" x14ac:dyDescent="0.25">
      <c r="A17" s="6" t="s">
        <v>9</v>
      </c>
      <c r="B17" s="24">
        <f>'[1]MAIN INCOME'!M9</f>
        <v>2272.5</v>
      </c>
      <c r="C17" s="18"/>
      <c r="D17" s="12">
        <v>592</v>
      </c>
    </row>
    <row r="18" spans="1:9" ht="24.75" customHeight="1" x14ac:dyDescent="0.25">
      <c r="A18" s="6" t="s">
        <v>18</v>
      </c>
      <c r="B18" s="23">
        <f>'[1]MAIN INCOME'!N9</f>
        <v>313</v>
      </c>
      <c r="C18" s="18"/>
      <c r="D18" s="10">
        <v>0</v>
      </c>
    </row>
    <row r="19" spans="1:9" s="7" customFormat="1" ht="24.75" customHeight="1" thickBot="1" x14ac:dyDescent="0.3">
      <c r="A19" s="9" t="s">
        <v>17</v>
      </c>
      <c r="B19" s="21">
        <f>SUM(B9:B18)</f>
        <v>9327.4599999999991</v>
      </c>
      <c r="C19" s="22"/>
      <c r="D19" s="21">
        <f>SUM(D9:D18)</f>
        <v>2824.65</v>
      </c>
    </row>
    <row r="20" spans="1:9" ht="22.5" thickTop="1" x14ac:dyDescent="0.25">
      <c r="C20" s="18"/>
      <c r="D20" s="18"/>
    </row>
    <row r="21" spans="1:9" x14ac:dyDescent="0.25">
      <c r="A21" s="7" t="s">
        <v>16</v>
      </c>
      <c r="C21" s="18"/>
      <c r="D21" s="18"/>
    </row>
    <row r="22" spans="1:9" x14ac:dyDescent="0.25">
      <c r="A22" s="17" t="s">
        <v>15</v>
      </c>
      <c r="C22" s="18"/>
      <c r="D22" s="18"/>
    </row>
    <row r="23" spans="1:9" ht="24.75" customHeight="1" x14ac:dyDescent="0.25">
      <c r="A23" s="6" t="s">
        <v>14</v>
      </c>
      <c r="B23" s="20">
        <f>'[1]MAIN EXPENDITURE'!L8</f>
        <v>0</v>
      </c>
      <c r="C23" s="18"/>
      <c r="D23" s="19">
        <v>119.27</v>
      </c>
    </row>
    <row r="24" spans="1:9" x14ac:dyDescent="0.25">
      <c r="C24" s="18"/>
      <c r="D24" s="18"/>
    </row>
    <row r="25" spans="1:9" x14ac:dyDescent="0.25">
      <c r="A25" s="17" t="s">
        <v>13</v>
      </c>
      <c r="C25" s="5"/>
      <c r="D25" s="5"/>
    </row>
    <row r="26" spans="1:9" ht="24.75" customHeight="1" x14ac:dyDescent="0.25">
      <c r="A26" s="6" t="s">
        <v>12</v>
      </c>
      <c r="B26" s="16">
        <f>'[1]MAIN EXPENDITURE'!E8</f>
        <v>935</v>
      </c>
      <c r="C26" s="5"/>
      <c r="D26" s="15">
        <v>385</v>
      </c>
    </row>
    <row r="27" spans="1:9" ht="24.75" customHeight="1" x14ac:dyDescent="0.25">
      <c r="A27" s="6" t="s">
        <v>11</v>
      </c>
      <c r="B27" s="14">
        <f>'[1]MAIN EXPENDITURE'!F8</f>
        <v>300.59000000000003</v>
      </c>
      <c r="C27" s="5"/>
      <c r="D27" s="12">
        <v>480</v>
      </c>
      <c r="I27" s="1" t="s">
        <v>10</v>
      </c>
    </row>
    <row r="28" spans="1:9" ht="24.75" customHeight="1" x14ac:dyDescent="0.25">
      <c r="A28" s="6" t="s">
        <v>9</v>
      </c>
      <c r="B28" s="13">
        <f>'[1]MAIN EXPENDITURE'!G8</f>
        <v>3137.2599999999998</v>
      </c>
      <c r="C28" s="5"/>
      <c r="D28" s="12">
        <v>1014.85</v>
      </c>
    </row>
    <row r="29" spans="1:9" ht="24.75" customHeight="1" x14ac:dyDescent="0.25">
      <c r="A29" s="6" t="s">
        <v>8</v>
      </c>
      <c r="B29" s="13">
        <f>'[1]MAIN EXPENDITURE'!H8</f>
        <v>875.24999999999989</v>
      </c>
      <c r="C29" s="5"/>
      <c r="D29" s="12">
        <v>933.45</v>
      </c>
      <c r="F29" s="1" t="s">
        <v>7</v>
      </c>
    </row>
    <row r="30" spans="1:9" ht="24.75" customHeight="1" x14ac:dyDescent="0.25">
      <c r="A30" s="6" t="s">
        <v>6</v>
      </c>
      <c r="B30" s="13">
        <f>'[1]MAIN EXPENDITURE'!I8</f>
        <v>927.54000000000008</v>
      </c>
      <c r="C30" s="5"/>
      <c r="D30" s="12">
        <v>433.47</v>
      </c>
    </row>
    <row r="31" spans="1:9" ht="24.75" customHeight="1" x14ac:dyDescent="0.25">
      <c r="A31" s="6" t="s">
        <v>5</v>
      </c>
      <c r="B31" s="13">
        <f>'[1]MAIN EXPENDITURE'!J8</f>
        <v>403.25</v>
      </c>
      <c r="C31" s="5"/>
      <c r="D31" s="12">
        <v>199.9</v>
      </c>
    </row>
    <row r="32" spans="1:9" ht="24.75" customHeight="1" x14ac:dyDescent="0.25">
      <c r="A32" s="6" t="s">
        <v>4</v>
      </c>
      <c r="B32" s="13">
        <f>'[1]MAIN EXPENDITURE'!K8</f>
        <v>694.92000000000007</v>
      </c>
      <c r="C32" s="5"/>
      <c r="D32" s="12">
        <v>216.56</v>
      </c>
    </row>
    <row r="33" spans="1:4" ht="24.75" customHeight="1" x14ac:dyDescent="0.25">
      <c r="A33" s="6" t="s">
        <v>3</v>
      </c>
      <c r="B33" s="13">
        <f>'[1]MAIN EXPENDITURE'!M8</f>
        <v>1415.44</v>
      </c>
      <c r="C33" s="5"/>
      <c r="D33" s="12">
        <v>0</v>
      </c>
    </row>
    <row r="34" spans="1:4" ht="24.75" customHeight="1" x14ac:dyDescent="0.25">
      <c r="A34" s="6" t="s">
        <v>2</v>
      </c>
      <c r="B34" s="11">
        <f>'[1]MAIN EXPENDITURE'!N8</f>
        <v>182</v>
      </c>
      <c r="C34" s="5"/>
      <c r="D34" s="10">
        <v>0</v>
      </c>
    </row>
    <row r="35" spans="1:4" s="7" customFormat="1" ht="24.75" customHeight="1" thickBot="1" x14ac:dyDescent="0.3">
      <c r="A35" s="9" t="s">
        <v>1</v>
      </c>
      <c r="B35" s="4">
        <f>SUM(B23:B34)</f>
        <v>8871.25</v>
      </c>
      <c r="C35" s="8"/>
      <c r="D35" s="4">
        <f>SUM(D23:D34)</f>
        <v>3782.5</v>
      </c>
    </row>
    <row r="36" spans="1:4" ht="19.149999999999999" customHeight="1" thickTop="1" x14ac:dyDescent="0.25">
      <c r="A36" s="6"/>
      <c r="B36" s="5"/>
      <c r="C36" s="5"/>
      <c r="D36" s="5"/>
    </row>
    <row r="37" spans="1:4" ht="24" customHeight="1" thickBot="1" x14ac:dyDescent="0.3">
      <c r="A37" s="6" t="s">
        <v>0</v>
      </c>
      <c r="B37" s="4">
        <f>SUM(B19-B35)</f>
        <v>456.20999999999913</v>
      </c>
      <c r="C37" s="5"/>
      <c r="D37" s="4">
        <f>SUM(D19-D35)</f>
        <v>-957.84999999999991</v>
      </c>
    </row>
    <row r="38" spans="1:4" ht="22.5" thickTop="1" x14ac:dyDescent="0.25">
      <c r="B38" s="2"/>
      <c r="C38" s="2"/>
      <c r="D38" s="2"/>
    </row>
    <row r="39" spans="1:4" x14ac:dyDescent="0.25">
      <c r="A39" s="3"/>
      <c r="B39" s="2"/>
      <c r="C39" s="2"/>
      <c r="D39" s="2"/>
    </row>
    <row r="40" spans="1:4" x14ac:dyDescent="0.25">
      <c r="B40" s="2"/>
      <c r="C40" s="2"/>
      <c r="D40" s="2"/>
    </row>
    <row r="41" spans="1:4" x14ac:dyDescent="0.25">
      <c r="B41" s="2"/>
      <c r="C41" s="2"/>
      <c r="D41" s="2"/>
    </row>
    <row r="42" spans="1:4" x14ac:dyDescent="0.25">
      <c r="B42" s="2"/>
      <c r="C42" s="2"/>
      <c r="D42" s="2"/>
    </row>
    <row r="43" spans="1:4" x14ac:dyDescent="0.25">
      <c r="B43" s="2"/>
      <c r="C43" s="2"/>
      <c r="D43" s="2"/>
    </row>
    <row r="44" spans="1:4" x14ac:dyDescent="0.25">
      <c r="B44" s="2"/>
      <c r="C44" s="2"/>
      <c r="D44" s="2"/>
    </row>
    <row r="45" spans="1:4" x14ac:dyDescent="0.25">
      <c r="B45" s="2"/>
      <c r="C45" s="2"/>
      <c r="D45" s="2"/>
    </row>
    <row r="46" spans="1:4" x14ac:dyDescent="0.25">
      <c r="B46" s="2"/>
      <c r="C46" s="2"/>
      <c r="D46" s="2"/>
    </row>
    <row r="47" spans="1:4" x14ac:dyDescent="0.25">
      <c r="B47" s="2"/>
      <c r="C47" s="2"/>
      <c r="D47" s="2"/>
    </row>
    <row r="48" spans="1:4" x14ac:dyDescent="0.25">
      <c r="B48" s="2"/>
      <c r="C48" s="2"/>
      <c r="D48" s="2"/>
    </row>
    <row r="49" spans="2:4" x14ac:dyDescent="0.25">
      <c r="B49" s="2"/>
      <c r="C49" s="2"/>
      <c r="D49" s="2"/>
    </row>
    <row r="50" spans="2:4" x14ac:dyDescent="0.25">
      <c r="B50" s="2"/>
      <c r="C50" s="2"/>
      <c r="D50" s="2"/>
    </row>
    <row r="51" spans="2:4" x14ac:dyDescent="0.25">
      <c r="B51" s="2"/>
      <c r="C51" s="2"/>
      <c r="D51" s="2"/>
    </row>
    <row r="52" spans="2:4" x14ac:dyDescent="0.25">
      <c r="B52" s="2"/>
      <c r="C52" s="2"/>
      <c r="D52" s="2"/>
    </row>
    <row r="53" spans="2:4" x14ac:dyDescent="0.25">
      <c r="B53" s="2"/>
      <c r="C53" s="2"/>
      <c r="D53" s="2"/>
    </row>
    <row r="54" spans="2:4" x14ac:dyDescent="0.25">
      <c r="B54" s="2"/>
      <c r="C54" s="2"/>
      <c r="D54" s="2"/>
    </row>
    <row r="55" spans="2:4" x14ac:dyDescent="0.25">
      <c r="B55" s="2"/>
      <c r="C55" s="2"/>
      <c r="D55" s="2"/>
    </row>
    <row r="56" spans="2:4" x14ac:dyDescent="0.25">
      <c r="B56" s="2"/>
      <c r="C56" s="2"/>
      <c r="D56" s="2"/>
    </row>
    <row r="57" spans="2:4" x14ac:dyDescent="0.25">
      <c r="B57" s="2"/>
      <c r="C57" s="2"/>
      <c r="D57" s="2"/>
    </row>
    <row r="58" spans="2:4" x14ac:dyDescent="0.25">
      <c r="B58" s="2"/>
      <c r="C58" s="2"/>
      <c r="D58" s="2"/>
    </row>
    <row r="59" spans="2:4" x14ac:dyDescent="0.25">
      <c r="B59" s="2"/>
      <c r="C59" s="2"/>
      <c r="D59" s="2"/>
    </row>
  </sheetData>
  <sheetProtection algorithmName="SHA-512" hashValue="B7b1VvZf8HyPdxnIx/czIylPZ4l5ioZ81ozb14NWV/SMgrG+UCq/z09Nxd3U/QdgzWJxu5ytciJ3rzDRA/BMgA==" saltValue="A4XdrJIVpYj8uOkio2YcfA==" spinCount="100000" sheet="1" objects="1" scenarios="1"/>
  <pageMargins left="0.70866141732283472" right="0.70866141732283472" top="0.74803149606299213" bottom="0.74803149606299213" header="0.31496062992125984" footer="0.31496062992125984"/>
  <pageSetup scale="78"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80190-8CB4-44F5-AF2F-D149996EE427}">
  <sheetPr>
    <tabColor theme="9" tint="0.39997558519241921"/>
  </sheetPr>
  <dimension ref="A1:I31"/>
  <sheetViews>
    <sheetView topLeftCell="A12" workbookViewId="0">
      <selection activeCell="F21" sqref="F21"/>
    </sheetView>
  </sheetViews>
  <sheetFormatPr defaultColWidth="10.42578125" defaultRowHeight="21.75" x14ac:dyDescent="0.6"/>
  <cols>
    <col min="1" max="1" width="37.85546875" style="36" customWidth="1"/>
    <col min="2" max="2" width="21.28515625" style="1" customWidth="1"/>
    <col min="3" max="3" width="11.42578125" style="1" customWidth="1"/>
    <col min="4" max="4" width="15.5703125" style="1" customWidth="1"/>
    <col min="5" max="16384" width="10.42578125" style="36"/>
  </cols>
  <sheetData>
    <row r="1" spans="1:6" s="7" customFormat="1" x14ac:dyDescent="0.25">
      <c r="A1" s="33" t="s">
        <v>45</v>
      </c>
      <c r="B1" s="35"/>
      <c r="C1" s="33"/>
      <c r="D1" s="33"/>
      <c r="E1" s="33"/>
      <c r="F1" s="52"/>
    </row>
    <row r="2" spans="1:6" s="7" customFormat="1" x14ac:dyDescent="0.25">
      <c r="A2" s="50"/>
      <c r="B2" s="51"/>
      <c r="C2" s="33"/>
      <c r="D2" s="33"/>
      <c r="E2" s="33"/>
    </row>
    <row r="3" spans="1:6" s="7" customFormat="1" x14ac:dyDescent="0.25">
      <c r="A3" s="50" t="s">
        <v>44</v>
      </c>
      <c r="B3" s="48" t="str">
        <f>IF('[1]DATA INPUT'!C11&gt;0,'[1]DATA INPUT'!C11,"  ")</f>
        <v>31.12.2025</v>
      </c>
      <c r="C3" s="33"/>
      <c r="D3" s="33"/>
      <c r="E3" s="33"/>
    </row>
    <row r="4" spans="1:6" s="7" customFormat="1" x14ac:dyDescent="0.25">
      <c r="A4" s="49" t="s">
        <v>43</v>
      </c>
      <c r="B4" s="48" t="str">
        <f>IF('[1]DATA INPUT'!C7&gt;0,'[1]DATA INPUT'!C7,"  ")</f>
        <v>20th Cumbernauld Guides</v>
      </c>
    </row>
    <row r="5" spans="1:6" s="7" customFormat="1" x14ac:dyDescent="0.25">
      <c r="A5" s="31" t="s">
        <v>27</v>
      </c>
      <c r="B5" s="48" t="str">
        <f>IF('[1]DATA INPUT'!C9&gt;0,'[1]DATA INPUT'!C9,"  ")</f>
        <v>SCO049730</v>
      </c>
    </row>
    <row r="6" spans="1:6" x14ac:dyDescent="0.6">
      <c r="A6" s="1"/>
    </row>
    <row r="7" spans="1:6" x14ac:dyDescent="0.6">
      <c r="A7" s="1"/>
      <c r="B7" s="29">
        <v>2025</v>
      </c>
      <c r="C7" s="29"/>
      <c r="D7" s="29">
        <f>'[1]DATA INPUT'!C16</f>
        <v>2024</v>
      </c>
    </row>
    <row r="8" spans="1:6" x14ac:dyDescent="0.6">
      <c r="A8" s="7" t="s">
        <v>42</v>
      </c>
    </row>
    <row r="9" spans="1:6" x14ac:dyDescent="0.6">
      <c r="A9" s="6" t="s">
        <v>41</v>
      </c>
      <c r="B9" s="45">
        <v>17.579999999999998</v>
      </c>
      <c r="C9" s="6"/>
      <c r="D9" s="44">
        <v>8.58</v>
      </c>
    </row>
    <row r="10" spans="1:6" x14ac:dyDescent="0.6">
      <c r="A10" s="6" t="s">
        <v>38</v>
      </c>
      <c r="B10" s="45">
        <v>163.13</v>
      </c>
      <c r="C10" s="6"/>
      <c r="D10" s="44">
        <v>1129.98</v>
      </c>
    </row>
    <row r="11" spans="1:6" x14ac:dyDescent="0.6">
      <c r="A11" s="6"/>
      <c r="B11" s="6"/>
      <c r="C11" s="6"/>
      <c r="D11" s="6"/>
    </row>
    <row r="12" spans="1:6" ht="22.5" thickBot="1" x14ac:dyDescent="0.65">
      <c r="A12" s="6" t="s">
        <v>0</v>
      </c>
      <c r="B12" s="47">
        <f>'Receipts and payments main ac'!B37</f>
        <v>456.20999999999913</v>
      </c>
      <c r="C12" s="6"/>
      <c r="D12" s="47">
        <v>-957.85</v>
      </c>
    </row>
    <row r="13" spans="1:6" ht="23.25" thickTop="1" thickBot="1" x14ac:dyDescent="0.65">
      <c r="A13" s="6" t="s">
        <v>36</v>
      </c>
      <c r="B13" s="43">
        <f>SUM(B9+B10+B12)</f>
        <v>636.91999999999916</v>
      </c>
      <c r="C13" s="6"/>
      <c r="D13" s="43">
        <f>SUM(D9+D10+D12)</f>
        <v>180.70999999999992</v>
      </c>
    </row>
    <row r="14" spans="1:6" ht="22.5" thickTop="1" x14ac:dyDescent="0.6">
      <c r="A14" s="1"/>
      <c r="B14" s="6"/>
      <c r="C14" s="6"/>
      <c r="D14" s="6"/>
    </row>
    <row r="15" spans="1:6" x14ac:dyDescent="0.6">
      <c r="B15" s="6"/>
      <c r="C15" s="6"/>
      <c r="D15" s="6"/>
    </row>
    <row r="16" spans="1:6" x14ac:dyDescent="0.6">
      <c r="A16" s="38" t="s">
        <v>40</v>
      </c>
      <c r="B16" s="6"/>
      <c r="C16" s="6"/>
      <c r="D16" s="6"/>
    </row>
    <row r="17" spans="1:9" x14ac:dyDescent="0.6">
      <c r="A17" s="6" t="s">
        <v>39</v>
      </c>
      <c r="B17" s="45">
        <f>B9+'[1]MAIN INCOME'!O3-'[1]MAIN EXPENDITURE'!O4</f>
        <v>69.72</v>
      </c>
      <c r="C17" s="6"/>
      <c r="D17" s="44">
        <v>17.579999999999998</v>
      </c>
      <c r="I17" s="46"/>
    </row>
    <row r="18" spans="1:9" x14ac:dyDescent="0.6">
      <c r="A18" s="6" t="s">
        <v>38</v>
      </c>
      <c r="B18" s="45">
        <f>B10+'[1]MAIN INCOME'!O2-'[1]MAIN EXPENDITURE'!O3</f>
        <v>567.19999999999891</v>
      </c>
      <c r="C18" s="6"/>
      <c r="D18" s="44">
        <v>163.13</v>
      </c>
    </row>
    <row r="19" spans="1:9" x14ac:dyDescent="0.6">
      <c r="A19" s="6" t="s">
        <v>37</v>
      </c>
      <c r="B19" s="44">
        <v>0</v>
      </c>
      <c r="C19" s="6"/>
      <c r="D19" s="44">
        <v>0</v>
      </c>
    </row>
    <row r="20" spans="1:9" ht="22.5" thickBot="1" x14ac:dyDescent="0.65">
      <c r="A20" s="6" t="s">
        <v>36</v>
      </c>
      <c r="B20" s="43">
        <f>SUM(B17+B18-B19)</f>
        <v>636.91999999999894</v>
      </c>
      <c r="C20" s="6"/>
      <c r="D20" s="43">
        <f>SUM(D17+D18-D19)</f>
        <v>180.70999999999998</v>
      </c>
    </row>
    <row r="21" spans="1:9" ht="22.5" thickTop="1" x14ac:dyDescent="0.6">
      <c r="B21" s="9"/>
      <c r="C21" s="9"/>
      <c r="D21" s="9"/>
    </row>
    <row r="22" spans="1:9" x14ac:dyDescent="0.6">
      <c r="A22" s="42" t="s">
        <v>35</v>
      </c>
      <c r="B22" s="36"/>
      <c r="C22" s="36"/>
      <c r="D22" s="36"/>
    </row>
    <row r="23" spans="1:9" ht="50.45" customHeight="1" x14ac:dyDescent="0.6">
      <c r="A23" s="95" t="s">
        <v>34</v>
      </c>
      <c r="B23" s="95"/>
      <c r="C23" s="96"/>
      <c r="D23" s="41">
        <v>2000</v>
      </c>
      <c r="E23" s="38"/>
      <c r="F23" s="39"/>
      <c r="G23" s="38"/>
      <c r="H23" s="38"/>
    </row>
    <row r="24" spans="1:9" x14ac:dyDescent="0.6">
      <c r="B24" s="36"/>
      <c r="C24" s="36"/>
      <c r="D24" s="36"/>
    </row>
    <row r="25" spans="1:9" ht="26.25" x14ac:dyDescent="0.65">
      <c r="A25" s="36" t="s">
        <v>33</v>
      </c>
      <c r="B25" s="40" t="s">
        <v>32</v>
      </c>
      <c r="C25" s="38"/>
      <c r="D25" s="38"/>
      <c r="E25" s="38"/>
      <c r="F25" s="39"/>
      <c r="G25" s="38"/>
      <c r="H25" s="38"/>
    </row>
    <row r="26" spans="1:9" ht="16.899999999999999" customHeight="1" x14ac:dyDescent="0.65">
      <c r="A26" s="38"/>
      <c r="B26" s="40"/>
      <c r="C26" s="38"/>
      <c r="D26" s="38"/>
      <c r="E26" s="38"/>
      <c r="F26" s="39"/>
      <c r="G26" s="38"/>
      <c r="H26" s="38"/>
    </row>
    <row r="27" spans="1:9" x14ac:dyDescent="0.6">
      <c r="B27" s="37" t="str">
        <f>IF('[1]DATA INPUT'!C52&gt;0,'[1]DATA INPUT'!C52,"  ")</f>
        <v>Kirsty Duncan</v>
      </c>
      <c r="C27" s="36"/>
      <c r="D27" s="37" t="str">
        <f>IF('[1]DATA INPUT'!C54&gt;0,'[1]DATA INPUT'!C54,"  ")</f>
        <v>Unit Guider</v>
      </c>
    </row>
    <row r="28" spans="1:9" x14ac:dyDescent="0.6">
      <c r="B28" s="36"/>
      <c r="C28" s="36"/>
      <c r="D28" s="36"/>
    </row>
    <row r="29" spans="1:9" x14ac:dyDescent="0.6">
      <c r="A29" s="36" t="s">
        <v>31</v>
      </c>
      <c r="B29" s="37">
        <f>IF('[1]DATA INPUT'!C51&gt;0,'[1]DATA INPUT'!C51,"  ")</f>
        <v>46052</v>
      </c>
      <c r="C29" s="36"/>
      <c r="D29" s="36"/>
    </row>
    <row r="30" spans="1:9" x14ac:dyDescent="0.6">
      <c r="B30" s="36"/>
      <c r="C30" s="36"/>
      <c r="D30" s="36"/>
    </row>
    <row r="31" spans="1:9" x14ac:dyDescent="0.6">
      <c r="B31" s="36"/>
      <c r="C31" s="36"/>
      <c r="D31" s="36"/>
    </row>
  </sheetData>
  <sheetProtection algorithmName="SHA-512" hashValue="xS/ZLUrlexFIKLhvCj6B1iog+dGnmipmZiVI3o8ydLd1mrihtdXZ0/AXbkDYWDwfJVS/WbMnbT7Cb91riYYlAQ==" saltValue="eNESGdZMvggG0FXIicSN7g==" spinCount="100000" sheet="1" objects="1" scenarios="1"/>
  <mergeCells count="1">
    <mergeCell ref="A23:C23"/>
  </mergeCell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A66BB-35D1-4006-B9FA-9F17C60D0743}">
  <sheetPr>
    <tabColor theme="9" tint="0.39997558519241921"/>
    <pageSetUpPr fitToPage="1"/>
  </sheetPr>
  <dimension ref="A1:I59"/>
  <sheetViews>
    <sheetView topLeftCell="A35" workbookViewId="0">
      <selection activeCell="I8" sqref="I8"/>
    </sheetView>
  </sheetViews>
  <sheetFormatPr defaultColWidth="11.85546875" defaultRowHeight="21.75" x14ac:dyDescent="0.25"/>
  <cols>
    <col min="1" max="1" width="40.7109375" style="1" customWidth="1"/>
    <col min="2" max="2" width="21.28515625" style="1" customWidth="1"/>
    <col min="3" max="3" width="6.42578125" style="1" customWidth="1"/>
    <col min="4" max="4" width="15.5703125" style="1" customWidth="1"/>
    <col min="5" max="16384" width="11.85546875" style="1"/>
  </cols>
  <sheetData>
    <row r="1" spans="1:8" ht="15.75" customHeight="1" x14ac:dyDescent="0.25">
      <c r="A1" s="33" t="s">
        <v>80</v>
      </c>
      <c r="B1" s="35"/>
      <c r="C1" s="33"/>
      <c r="D1" s="33"/>
      <c r="E1" s="33"/>
    </row>
    <row r="2" spans="1:8" ht="15.75" customHeight="1" x14ac:dyDescent="0.25">
      <c r="A2" s="33"/>
      <c r="B2" s="35"/>
      <c r="C2" s="33"/>
      <c r="D2" s="33"/>
      <c r="E2" s="33"/>
    </row>
    <row r="3" spans="1:8" x14ac:dyDescent="0.25">
      <c r="A3" s="33" t="s">
        <v>29</v>
      </c>
      <c r="B3" s="30" t="str">
        <f>IF('[1]DATA INPUT'!C11&gt;0,'[1]DATA INPUT'!C11,"  ")</f>
        <v>31.12.2025</v>
      </c>
      <c r="C3" s="34"/>
      <c r="D3" s="33"/>
      <c r="E3" s="33"/>
      <c r="G3" s="32"/>
      <c r="H3" s="7"/>
    </row>
    <row r="4" spans="1:8" x14ac:dyDescent="0.25">
      <c r="A4" s="31" t="s">
        <v>28</v>
      </c>
      <c r="B4" s="30" t="str">
        <f>IF('[1]DATA INPUT'!C7&gt;0,'[1]DATA INPUT'!C7,"  ")</f>
        <v>20th Cumbernauld Guides</v>
      </c>
      <c r="C4" s="7"/>
      <c r="D4" s="7"/>
      <c r="E4" s="7"/>
    </row>
    <row r="5" spans="1:8" x14ac:dyDescent="0.25">
      <c r="A5" s="7" t="s">
        <v>27</v>
      </c>
      <c r="B5" s="30" t="str">
        <f>IF('[1]DATA INPUT'!C9&gt;0,'[1]DATA INPUT'!C9,"  ")</f>
        <v>SCO049730</v>
      </c>
      <c r="C5" s="7"/>
      <c r="D5" s="7"/>
      <c r="E5" s="7"/>
    </row>
    <row r="6" spans="1:8" ht="13.5" customHeight="1" x14ac:dyDescent="0.25"/>
    <row r="7" spans="1:8" s="7" customFormat="1" ht="17.25" customHeight="1" x14ac:dyDescent="0.25">
      <c r="A7" s="84"/>
      <c r="B7" s="85">
        <v>2025</v>
      </c>
      <c r="C7" s="29"/>
      <c r="D7" s="29">
        <f>'[1]DATA INPUT'!C16</f>
        <v>2024</v>
      </c>
    </row>
    <row r="8" spans="1:8" ht="23.25" x14ac:dyDescent="0.25">
      <c r="A8" s="84" t="s">
        <v>26</v>
      </c>
      <c r="B8" s="86"/>
    </row>
    <row r="9" spans="1:8" ht="24.75" customHeight="1" x14ac:dyDescent="0.25">
      <c r="A9" s="87" t="s">
        <v>25</v>
      </c>
      <c r="B9" s="88">
        <f>'[1]SAVINGS INCOME'!E9</f>
        <v>0</v>
      </c>
      <c r="C9" s="5"/>
      <c r="D9" s="27"/>
    </row>
    <row r="10" spans="1:8" ht="24.75" customHeight="1" x14ac:dyDescent="0.25">
      <c r="A10" s="87" t="s">
        <v>12</v>
      </c>
      <c r="B10" s="89">
        <f>'[1]SAVINGS INCOME'!F9</f>
        <v>0</v>
      </c>
      <c r="C10" s="5"/>
      <c r="D10" s="12"/>
    </row>
    <row r="11" spans="1:8" ht="24.75" customHeight="1" x14ac:dyDescent="0.25">
      <c r="A11" s="87" t="s">
        <v>24</v>
      </c>
      <c r="B11" s="89">
        <f>'[1]SAVINGS INCOME'!G9</f>
        <v>0</v>
      </c>
      <c r="C11" s="5"/>
      <c r="D11" s="12"/>
    </row>
    <row r="12" spans="1:8" ht="24.75" customHeight="1" x14ac:dyDescent="0.25">
      <c r="A12" s="87" t="s">
        <v>23</v>
      </c>
      <c r="B12" s="90">
        <f>'[1]MAIN INCOME'!H9</f>
        <v>0</v>
      </c>
      <c r="C12" s="18"/>
      <c r="D12" s="12"/>
    </row>
    <row r="13" spans="1:8" ht="24.75" customHeight="1" x14ac:dyDescent="0.25">
      <c r="A13" s="87" t="s">
        <v>22</v>
      </c>
      <c r="B13" s="91">
        <f>'[1]SAVINGS INCOME'!I9</f>
        <v>0</v>
      </c>
      <c r="C13" s="18"/>
      <c r="D13" s="25"/>
    </row>
    <row r="14" spans="1:8" ht="24.75" customHeight="1" x14ac:dyDescent="0.25">
      <c r="A14" s="87" t="s">
        <v>21</v>
      </c>
      <c r="B14" s="90">
        <f>'[1]SAVINGS INCOME'!J9</f>
        <v>0</v>
      </c>
      <c r="C14" s="18"/>
      <c r="D14" s="12"/>
    </row>
    <row r="15" spans="1:8" ht="24.75" customHeight="1" x14ac:dyDescent="0.25">
      <c r="A15" s="87" t="s">
        <v>20</v>
      </c>
      <c r="B15" s="90">
        <f>'[1]SAVINGS INCOME'!K9</f>
        <v>0</v>
      </c>
      <c r="C15" s="18"/>
      <c r="D15" s="12"/>
    </row>
    <row r="16" spans="1:8" ht="24.75" customHeight="1" x14ac:dyDescent="0.25">
      <c r="A16" s="87" t="s">
        <v>19</v>
      </c>
      <c r="B16" s="90">
        <f>'[1]SAVINGS INCOME'!L9</f>
        <v>0.18000000000000002</v>
      </c>
      <c r="C16" s="18"/>
      <c r="D16" s="12"/>
    </row>
    <row r="17" spans="1:9" ht="24.75" customHeight="1" x14ac:dyDescent="0.25">
      <c r="A17" s="87" t="s">
        <v>9</v>
      </c>
      <c r="B17" s="90">
        <f>'[1]SAVINGS INCOME'!M9</f>
        <v>144.5</v>
      </c>
      <c r="C17" s="18"/>
      <c r="D17" s="12"/>
    </row>
    <row r="18" spans="1:9" ht="24.75" customHeight="1" x14ac:dyDescent="0.25">
      <c r="A18" s="87" t="s">
        <v>81</v>
      </c>
      <c r="B18" s="92">
        <f>'[1]SAVINGS INCOME'!N9</f>
        <v>182</v>
      </c>
      <c r="C18" s="18"/>
      <c r="D18" s="10"/>
    </row>
    <row r="19" spans="1:9" s="7" customFormat="1" ht="24.75" customHeight="1" thickBot="1" x14ac:dyDescent="0.3">
      <c r="A19" s="93" t="s">
        <v>17</v>
      </c>
      <c r="B19" s="94">
        <f>SUM(B9:B18)</f>
        <v>326.68</v>
      </c>
      <c r="C19" s="22"/>
      <c r="D19" s="21">
        <f>SUM(D9:D18)</f>
        <v>0</v>
      </c>
    </row>
    <row r="20" spans="1:9" ht="22.5" thickTop="1" x14ac:dyDescent="0.25">
      <c r="C20" s="18"/>
      <c r="D20" s="18"/>
    </row>
    <row r="21" spans="1:9" x14ac:dyDescent="0.25">
      <c r="A21" s="7" t="s">
        <v>16</v>
      </c>
      <c r="C21" s="18"/>
      <c r="D21" s="18"/>
    </row>
    <row r="22" spans="1:9" x14ac:dyDescent="0.25">
      <c r="A22" s="17" t="s">
        <v>15</v>
      </c>
      <c r="C22" s="18"/>
      <c r="D22" s="18"/>
    </row>
    <row r="23" spans="1:9" ht="24.75" customHeight="1" x14ac:dyDescent="0.25">
      <c r="A23" s="6" t="s">
        <v>14</v>
      </c>
      <c r="B23" s="20">
        <f>'[1]MAIN EXPENDITURE'!L8</f>
        <v>0</v>
      </c>
      <c r="C23" s="18"/>
      <c r="D23" s="19"/>
    </row>
    <row r="24" spans="1:9" x14ac:dyDescent="0.25">
      <c r="C24" s="18"/>
      <c r="D24" s="18"/>
    </row>
    <row r="25" spans="1:9" x14ac:dyDescent="0.25">
      <c r="A25" s="17" t="s">
        <v>13</v>
      </c>
      <c r="C25" s="5"/>
      <c r="D25" s="5"/>
    </row>
    <row r="26" spans="1:9" ht="24.75" customHeight="1" x14ac:dyDescent="0.25">
      <c r="A26" s="6" t="s">
        <v>12</v>
      </c>
      <c r="B26" s="16">
        <f>'[1]SAVINGS EXPENDITURE'!E8</f>
        <v>0</v>
      </c>
      <c r="C26" s="5"/>
      <c r="D26" s="15"/>
    </row>
    <row r="27" spans="1:9" ht="24.75" customHeight="1" x14ac:dyDescent="0.25">
      <c r="A27" s="6" t="s">
        <v>11</v>
      </c>
      <c r="B27" s="14">
        <f>'[1]SAVINGS EXPENDITURE'!F8</f>
        <v>0</v>
      </c>
      <c r="C27" s="5"/>
      <c r="D27" s="12"/>
      <c r="I27" s="1" t="s">
        <v>10</v>
      </c>
    </row>
    <row r="28" spans="1:9" ht="24.75" customHeight="1" x14ac:dyDescent="0.25">
      <c r="A28" s="6" t="s">
        <v>9</v>
      </c>
      <c r="B28" s="13">
        <f>'[1]SAVINGS EXPENDITURE'!G8</f>
        <v>0</v>
      </c>
      <c r="C28" s="5"/>
      <c r="D28" s="12"/>
    </row>
    <row r="29" spans="1:9" ht="24.75" customHeight="1" x14ac:dyDescent="0.25">
      <c r="A29" s="6" t="s">
        <v>8</v>
      </c>
      <c r="B29" s="13">
        <f>'[1]SAVINGS EXPENDITURE'!H8</f>
        <v>0</v>
      </c>
      <c r="C29" s="5"/>
      <c r="D29" s="12"/>
      <c r="F29" s="1" t="s">
        <v>7</v>
      </c>
    </row>
    <row r="30" spans="1:9" ht="24.75" customHeight="1" x14ac:dyDescent="0.25">
      <c r="A30" s="6" t="s">
        <v>6</v>
      </c>
      <c r="B30" s="13">
        <f>'[1]SAVINGS EXPENDITURE'!I8</f>
        <v>0</v>
      </c>
      <c r="C30" s="5"/>
      <c r="D30" s="12"/>
    </row>
    <row r="31" spans="1:9" ht="24.75" customHeight="1" x14ac:dyDescent="0.25">
      <c r="A31" s="6" t="s">
        <v>5</v>
      </c>
      <c r="B31" s="13">
        <f>'[1]SAVINGS EXPENDITURE'!J8</f>
        <v>0</v>
      </c>
      <c r="C31" s="5"/>
      <c r="D31" s="12"/>
    </row>
    <row r="32" spans="1:9" ht="24.75" customHeight="1" x14ac:dyDescent="0.25">
      <c r="A32" s="6" t="s">
        <v>4</v>
      </c>
      <c r="B32" s="13">
        <f>'[1]SAVINGS EXPENDITURE'!K8</f>
        <v>0</v>
      </c>
      <c r="C32" s="5"/>
      <c r="D32" s="12"/>
    </row>
    <row r="33" spans="1:4" ht="24.75" customHeight="1" x14ac:dyDescent="0.25">
      <c r="A33" s="6" t="s">
        <v>3</v>
      </c>
      <c r="B33" s="13">
        <f>'[1]SAVINGS EXPENDITURE'!M8</f>
        <v>0</v>
      </c>
      <c r="C33" s="5"/>
      <c r="D33" s="12"/>
    </row>
    <row r="34" spans="1:4" ht="24.75" customHeight="1" x14ac:dyDescent="0.25">
      <c r="A34" s="6" t="s">
        <v>82</v>
      </c>
      <c r="B34" s="11">
        <f>'[1]SAVINGS EXPENDITURE'!N8</f>
        <v>313</v>
      </c>
      <c r="C34" s="5"/>
      <c r="D34" s="10"/>
    </row>
    <row r="35" spans="1:4" s="7" customFormat="1" ht="24.75" customHeight="1" thickBot="1" x14ac:dyDescent="0.3">
      <c r="A35" s="9" t="s">
        <v>1</v>
      </c>
      <c r="B35" s="4">
        <f>SUM(B23:B34)</f>
        <v>313</v>
      </c>
      <c r="C35" s="8"/>
      <c r="D35" s="4">
        <f>SUM(D23:D34)</f>
        <v>0</v>
      </c>
    </row>
    <row r="36" spans="1:4" ht="19.149999999999999" customHeight="1" thickTop="1" x14ac:dyDescent="0.25">
      <c r="A36" s="6"/>
      <c r="B36" s="5"/>
      <c r="C36" s="5"/>
      <c r="D36" s="5"/>
    </row>
    <row r="37" spans="1:4" ht="24" customHeight="1" thickBot="1" x14ac:dyDescent="0.3">
      <c r="A37" s="6" t="s">
        <v>0</v>
      </c>
      <c r="B37" s="4">
        <f>SUM(B19-B35)</f>
        <v>13.680000000000007</v>
      </c>
      <c r="C37" s="5"/>
      <c r="D37" s="4">
        <f>SUM(D19-D35)</f>
        <v>0</v>
      </c>
    </row>
    <row r="38" spans="1:4" ht="22.5" thickTop="1" x14ac:dyDescent="0.25">
      <c r="B38" s="2"/>
      <c r="C38" s="2"/>
      <c r="D38" s="2"/>
    </row>
    <row r="39" spans="1:4" x14ac:dyDescent="0.25">
      <c r="A39" s="3"/>
      <c r="B39" s="2"/>
      <c r="C39" s="2"/>
      <c r="D39" s="2"/>
    </row>
    <row r="40" spans="1:4" x14ac:dyDescent="0.25">
      <c r="B40" s="2"/>
      <c r="C40" s="2"/>
      <c r="D40" s="2"/>
    </row>
    <row r="41" spans="1:4" x14ac:dyDescent="0.25">
      <c r="B41" s="2"/>
      <c r="C41" s="2"/>
      <c r="D41" s="2"/>
    </row>
    <row r="42" spans="1:4" x14ac:dyDescent="0.25">
      <c r="B42" s="2"/>
      <c r="C42" s="2"/>
      <c r="D42" s="2"/>
    </row>
    <row r="43" spans="1:4" x14ac:dyDescent="0.25">
      <c r="B43" s="2"/>
      <c r="C43" s="2"/>
      <c r="D43" s="2"/>
    </row>
    <row r="44" spans="1:4" x14ac:dyDescent="0.25">
      <c r="B44" s="2"/>
      <c r="C44" s="2"/>
      <c r="D44" s="2"/>
    </row>
    <row r="45" spans="1:4" x14ac:dyDescent="0.25">
      <c r="B45" s="2"/>
      <c r="C45" s="2"/>
      <c r="D45" s="2"/>
    </row>
    <row r="46" spans="1:4" x14ac:dyDescent="0.25">
      <c r="B46" s="2"/>
      <c r="C46" s="2"/>
      <c r="D46" s="2"/>
    </row>
    <row r="47" spans="1:4" x14ac:dyDescent="0.25">
      <c r="B47" s="2"/>
      <c r="C47" s="2"/>
      <c r="D47" s="2"/>
    </row>
    <row r="48" spans="1:4" x14ac:dyDescent="0.25">
      <c r="B48" s="2"/>
      <c r="C48" s="2"/>
      <c r="D48" s="2"/>
    </row>
    <row r="49" spans="2:4" x14ac:dyDescent="0.25">
      <c r="B49" s="2"/>
      <c r="C49" s="2"/>
      <c r="D49" s="2"/>
    </row>
    <row r="50" spans="2:4" x14ac:dyDescent="0.25">
      <c r="B50" s="2"/>
      <c r="C50" s="2"/>
      <c r="D50" s="2"/>
    </row>
    <row r="51" spans="2:4" x14ac:dyDescent="0.25">
      <c r="B51" s="2"/>
      <c r="C51" s="2"/>
      <c r="D51" s="2"/>
    </row>
    <row r="52" spans="2:4" x14ac:dyDescent="0.25">
      <c r="B52" s="2"/>
      <c r="C52" s="2"/>
      <c r="D52" s="2"/>
    </row>
    <row r="53" spans="2:4" x14ac:dyDescent="0.25">
      <c r="B53" s="2"/>
      <c r="C53" s="2"/>
      <c r="D53" s="2"/>
    </row>
    <row r="54" spans="2:4" x14ac:dyDescent="0.25">
      <c r="B54" s="2"/>
      <c r="C54" s="2"/>
      <c r="D54" s="2"/>
    </row>
    <row r="55" spans="2:4" x14ac:dyDescent="0.25">
      <c r="B55" s="2"/>
      <c r="C55" s="2"/>
      <c r="D55" s="2"/>
    </row>
    <row r="56" spans="2:4" x14ac:dyDescent="0.25">
      <c r="B56" s="2"/>
      <c r="C56" s="2"/>
      <c r="D56" s="2"/>
    </row>
    <row r="57" spans="2:4" x14ac:dyDescent="0.25">
      <c r="B57" s="2"/>
      <c r="C57" s="2"/>
      <c r="D57" s="2"/>
    </row>
    <row r="58" spans="2:4" x14ac:dyDescent="0.25">
      <c r="B58" s="2"/>
      <c r="C58" s="2"/>
      <c r="D58" s="2"/>
    </row>
    <row r="59" spans="2:4" x14ac:dyDescent="0.25">
      <c r="B59" s="2"/>
      <c r="C59" s="2"/>
      <c r="D59" s="2"/>
    </row>
  </sheetData>
  <pageMargins left="0.70866141732283472" right="0.70866141732283472" top="0.74803149606299213" bottom="0.74803149606299213" header="0.31496062992125984" footer="0.31496062992125984"/>
  <pageSetup scale="78"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642C6-6F45-48D8-975D-C8E24DEB38EB}">
  <sheetPr>
    <tabColor theme="9" tint="0.39997558519241921"/>
  </sheetPr>
  <dimension ref="A1:I31"/>
  <sheetViews>
    <sheetView topLeftCell="A18" workbookViewId="0">
      <selection activeCell="J23" sqref="J23"/>
    </sheetView>
  </sheetViews>
  <sheetFormatPr defaultColWidth="10.42578125" defaultRowHeight="21.75" x14ac:dyDescent="0.6"/>
  <cols>
    <col min="1" max="1" width="37.85546875" style="36" customWidth="1"/>
    <col min="2" max="2" width="21.28515625" style="1" customWidth="1"/>
    <col min="3" max="3" width="11.42578125" style="1" customWidth="1"/>
    <col min="4" max="4" width="15.5703125" style="1" customWidth="1"/>
    <col min="5" max="16384" width="10.42578125" style="36"/>
  </cols>
  <sheetData>
    <row r="1" spans="1:6" s="7" customFormat="1" x14ac:dyDescent="0.25">
      <c r="A1" s="33" t="s">
        <v>45</v>
      </c>
      <c r="B1" s="35"/>
      <c r="C1" s="33"/>
      <c r="D1" s="33"/>
      <c r="E1" s="33"/>
      <c r="F1" s="52"/>
    </row>
    <row r="2" spans="1:6" s="7" customFormat="1" x14ac:dyDescent="0.25">
      <c r="A2" s="50"/>
      <c r="B2" s="51"/>
      <c r="C2" s="33"/>
      <c r="D2" s="33"/>
      <c r="E2" s="33"/>
    </row>
    <row r="3" spans="1:6" s="7" customFormat="1" x14ac:dyDescent="0.25">
      <c r="A3" s="50" t="s">
        <v>44</v>
      </c>
      <c r="B3" s="48" t="str">
        <f>IF('[1]DATA INPUT'!C11&gt;0,'[1]DATA INPUT'!C11,"  ")</f>
        <v>31.12.2025</v>
      </c>
      <c r="C3" s="33"/>
      <c r="D3" s="33"/>
      <c r="E3" s="33"/>
    </row>
    <row r="4" spans="1:6" s="7" customFormat="1" x14ac:dyDescent="0.25">
      <c r="A4" s="49" t="s">
        <v>43</v>
      </c>
      <c r="B4" s="48" t="str">
        <f>IF('[1]DATA INPUT'!C7&gt;0,'[1]DATA INPUT'!C7,"  ")</f>
        <v>20th Cumbernauld Guides</v>
      </c>
    </row>
    <row r="5" spans="1:6" s="7" customFormat="1" x14ac:dyDescent="0.25">
      <c r="A5" s="31" t="s">
        <v>27</v>
      </c>
      <c r="B5" s="48" t="str">
        <f>IF('[1]DATA INPUT'!C9&gt;0,'[1]DATA INPUT'!C9,"  ")</f>
        <v>SCO049730</v>
      </c>
    </row>
    <row r="6" spans="1:6" x14ac:dyDescent="0.6">
      <c r="A6" s="1"/>
    </row>
    <row r="7" spans="1:6" x14ac:dyDescent="0.6">
      <c r="A7" s="1"/>
      <c r="B7" s="29">
        <v>2025</v>
      </c>
      <c r="C7" s="29"/>
      <c r="D7" s="29">
        <f>'[1]DATA INPUT'!C16</f>
        <v>2024</v>
      </c>
    </row>
    <row r="8" spans="1:6" x14ac:dyDescent="0.6">
      <c r="A8" s="7" t="s">
        <v>42</v>
      </c>
    </row>
    <row r="9" spans="1:6" x14ac:dyDescent="0.6">
      <c r="A9" s="6" t="s">
        <v>41</v>
      </c>
      <c r="B9" s="45">
        <v>0</v>
      </c>
      <c r="C9" s="6"/>
      <c r="D9" s="44"/>
    </row>
    <row r="10" spans="1:6" x14ac:dyDescent="0.6">
      <c r="A10" s="6" t="s">
        <v>38</v>
      </c>
      <c r="B10" s="45">
        <v>0</v>
      </c>
      <c r="C10" s="6"/>
      <c r="D10" s="44"/>
    </row>
    <row r="11" spans="1:6" x14ac:dyDescent="0.6">
      <c r="A11" s="6"/>
      <c r="B11" s="6"/>
      <c r="C11" s="6"/>
      <c r="D11" s="6"/>
    </row>
    <row r="12" spans="1:6" ht="22.5" thickBot="1" x14ac:dyDescent="0.65">
      <c r="A12" s="6" t="s">
        <v>0</v>
      </c>
      <c r="B12" s="83">
        <f>'[1]Receipts and payments saving ac'!B37</f>
        <v>13.680000000000007</v>
      </c>
      <c r="C12" s="6"/>
      <c r="D12" s="47"/>
    </row>
    <row r="13" spans="1:6" ht="23.25" thickTop="1" thickBot="1" x14ac:dyDescent="0.65">
      <c r="A13" s="6" t="s">
        <v>36</v>
      </c>
      <c r="B13" s="43">
        <f>SUM(B9+B10+B12)</f>
        <v>13.680000000000007</v>
      </c>
      <c r="C13" s="6"/>
      <c r="D13" s="43">
        <f t="shared" ref="D13" si="0">SUM(D9+D10+D12)</f>
        <v>0</v>
      </c>
    </row>
    <row r="14" spans="1:6" ht="22.5" thickTop="1" x14ac:dyDescent="0.6">
      <c r="A14" s="1"/>
      <c r="B14" s="6"/>
      <c r="C14" s="6"/>
      <c r="D14" s="6"/>
    </row>
    <row r="15" spans="1:6" x14ac:dyDescent="0.6">
      <c r="B15" s="6"/>
      <c r="C15" s="6"/>
      <c r="D15" s="6"/>
    </row>
    <row r="16" spans="1:6" x14ac:dyDescent="0.6">
      <c r="A16" s="38" t="s">
        <v>40</v>
      </c>
      <c r="B16" s="6"/>
      <c r="C16" s="6"/>
      <c r="D16" s="6"/>
    </row>
    <row r="17" spans="1:9" x14ac:dyDescent="0.6">
      <c r="A17" s="6" t="s">
        <v>39</v>
      </c>
      <c r="B17" s="45">
        <v>0</v>
      </c>
      <c r="C17" s="6"/>
      <c r="D17" s="44"/>
      <c r="I17" s="46"/>
    </row>
    <row r="18" spans="1:9" x14ac:dyDescent="0.6">
      <c r="A18" s="6" t="s">
        <v>38</v>
      </c>
      <c r="B18" s="45">
        <f>B10+'[1]SAVINGS INCOME'!O2-'[1]SAVINGS EXPENDITURE'!O3</f>
        <v>13.680000000000007</v>
      </c>
      <c r="C18" s="6"/>
      <c r="D18" s="44"/>
    </row>
    <row r="19" spans="1:9" x14ac:dyDescent="0.6">
      <c r="A19" s="6" t="s">
        <v>37</v>
      </c>
      <c r="B19" s="44"/>
      <c r="C19" s="6"/>
      <c r="D19" s="44"/>
    </row>
    <row r="20" spans="1:9" ht="22.5" thickBot="1" x14ac:dyDescent="0.65">
      <c r="A20" s="6" t="s">
        <v>36</v>
      </c>
      <c r="B20" s="43">
        <f>SUM(B17+B18-B19)</f>
        <v>13.680000000000007</v>
      </c>
      <c r="C20" s="6"/>
      <c r="D20" s="43">
        <f t="shared" ref="D20" si="1">SUM(D17+D18-D19)</f>
        <v>0</v>
      </c>
    </row>
    <row r="21" spans="1:9" ht="22.5" thickTop="1" x14ac:dyDescent="0.6">
      <c r="B21" s="9"/>
      <c r="C21" s="9"/>
      <c r="D21" s="9"/>
    </row>
    <row r="22" spans="1:9" x14ac:dyDescent="0.6">
      <c r="A22" s="42" t="s">
        <v>35</v>
      </c>
      <c r="B22" s="36"/>
      <c r="C22" s="36"/>
      <c r="D22" s="36"/>
    </row>
    <row r="23" spans="1:9" ht="50.45" customHeight="1" x14ac:dyDescent="0.6">
      <c r="A23" s="95" t="s">
        <v>34</v>
      </c>
      <c r="B23" s="95"/>
      <c r="C23" s="96"/>
      <c r="D23" s="41"/>
      <c r="E23" s="38"/>
      <c r="F23" s="39"/>
      <c r="G23" s="38"/>
      <c r="H23" s="38"/>
    </row>
    <row r="24" spans="1:9" x14ac:dyDescent="0.6">
      <c r="B24" s="36"/>
      <c r="C24" s="36"/>
      <c r="D24" s="36"/>
    </row>
    <row r="25" spans="1:9" ht="26.25" x14ac:dyDescent="0.65">
      <c r="A25" s="36" t="s">
        <v>33</v>
      </c>
      <c r="B25" s="40" t="s">
        <v>32</v>
      </c>
      <c r="C25" s="38"/>
      <c r="D25" s="38"/>
      <c r="E25" s="38"/>
      <c r="F25" s="39"/>
      <c r="G25" s="38"/>
      <c r="H25" s="38"/>
    </row>
    <row r="26" spans="1:9" ht="16.899999999999999" customHeight="1" x14ac:dyDescent="0.65">
      <c r="A26" s="38"/>
      <c r="B26" s="40"/>
      <c r="C26" s="38"/>
      <c r="D26" s="38"/>
      <c r="E26" s="38"/>
      <c r="F26" s="39"/>
      <c r="G26" s="38"/>
      <c r="H26" s="38"/>
    </row>
    <row r="27" spans="1:9" x14ac:dyDescent="0.6">
      <c r="B27" s="37" t="str">
        <f>IF('[1]DATA INPUT'!C52&gt;0,'[1]DATA INPUT'!C52,"  ")</f>
        <v>Kirsty Duncan</v>
      </c>
      <c r="C27" s="36"/>
      <c r="D27" s="37" t="str">
        <f>IF('[1]DATA INPUT'!C54&gt;0,'[1]DATA INPUT'!C54,"  ")</f>
        <v>Unit Guider</v>
      </c>
    </row>
    <row r="28" spans="1:9" x14ac:dyDescent="0.6">
      <c r="B28" s="36"/>
      <c r="C28" s="36"/>
      <c r="D28" s="36"/>
    </row>
    <row r="29" spans="1:9" x14ac:dyDescent="0.6">
      <c r="A29" s="36" t="s">
        <v>31</v>
      </c>
      <c r="B29" s="37">
        <f>IF('[1]DATA INPUT'!C51&gt;0,'[1]DATA INPUT'!C51,"  ")</f>
        <v>46052</v>
      </c>
      <c r="C29" s="36"/>
      <c r="D29" s="36"/>
    </row>
    <row r="30" spans="1:9" x14ac:dyDescent="0.6">
      <c r="B30" s="36"/>
      <c r="C30" s="36"/>
      <c r="D30" s="36"/>
    </row>
    <row r="31" spans="1:9" x14ac:dyDescent="0.6">
      <c r="B31" s="36"/>
      <c r="C31" s="36"/>
      <c r="D31" s="36"/>
    </row>
  </sheetData>
  <sheetProtection algorithmName="SHA-512" hashValue="EUHy26ZOiXOZxw35+Aj6K/XAgFiqDmrvMhydygvf2KdFamLrtDjCvACtyz8e7Zl0D85UmdUrgRrpnDyL5vbAdg==" saltValue="h9BO0Sd3jhij8pufD4hJHQ==" spinCount="100000" sheet="1" objects="1" scenarios="1"/>
  <mergeCells count="1">
    <mergeCell ref="A23:C23"/>
  </mergeCells>
  <pageMargins left="0.7" right="0.7" top="0.75" bottom="0.75" header="0.3" footer="0.3"/>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97436-E703-46B9-A324-BC296C3E7565}">
  <sheetPr>
    <tabColor theme="9" tint="0.39997558519241921"/>
  </sheetPr>
  <dimension ref="A1:I31"/>
  <sheetViews>
    <sheetView tabSelected="1" topLeftCell="A15" workbookViewId="0">
      <selection activeCell="B19" sqref="B19"/>
    </sheetView>
  </sheetViews>
  <sheetFormatPr defaultColWidth="10.42578125" defaultRowHeight="21.75" x14ac:dyDescent="0.6"/>
  <cols>
    <col min="1" max="1" width="37.85546875" style="36" customWidth="1"/>
    <col min="2" max="2" width="21.28515625" style="1" customWidth="1"/>
    <col min="3" max="3" width="11.42578125" style="1" customWidth="1"/>
    <col min="4" max="4" width="15.5703125" style="1" customWidth="1"/>
    <col min="5" max="16384" width="10.42578125" style="36"/>
  </cols>
  <sheetData>
    <row r="1" spans="1:6" s="7" customFormat="1" x14ac:dyDescent="0.25">
      <c r="A1" s="33" t="s">
        <v>45</v>
      </c>
      <c r="B1" s="35"/>
      <c r="C1" s="33"/>
      <c r="D1" s="33"/>
      <c r="E1" s="33"/>
      <c r="F1" s="52"/>
    </row>
    <row r="2" spans="1:6" s="7" customFormat="1" x14ac:dyDescent="0.25">
      <c r="A2" s="50"/>
      <c r="B2" s="51"/>
      <c r="C2" s="33"/>
      <c r="D2" s="33"/>
      <c r="E2" s="33"/>
    </row>
    <row r="3" spans="1:6" s="7" customFormat="1" x14ac:dyDescent="0.25">
      <c r="A3" s="50" t="s">
        <v>44</v>
      </c>
      <c r="B3" s="48" t="str">
        <f>IF('[1]DATA INPUT'!C11&gt;0,'[1]DATA INPUT'!C11,"  ")</f>
        <v>31.12.2025</v>
      </c>
      <c r="C3" s="33"/>
      <c r="D3" s="33"/>
      <c r="E3" s="33"/>
    </row>
    <row r="4" spans="1:6" s="7" customFormat="1" x14ac:dyDescent="0.25">
      <c r="A4" s="49" t="s">
        <v>43</v>
      </c>
      <c r="B4" s="48" t="str">
        <f>IF('[1]DATA INPUT'!C7&gt;0,'[1]DATA INPUT'!C7,"  ")</f>
        <v>20th Cumbernauld Guides</v>
      </c>
    </row>
    <row r="5" spans="1:6" s="7" customFormat="1" x14ac:dyDescent="0.25">
      <c r="A5" s="31" t="s">
        <v>27</v>
      </c>
      <c r="B5" s="48" t="str">
        <f>IF('[1]DATA INPUT'!C9&gt;0,'[1]DATA INPUT'!C9,"  ")</f>
        <v>SCO049730</v>
      </c>
    </row>
    <row r="6" spans="1:6" x14ac:dyDescent="0.6">
      <c r="A6" s="1"/>
    </row>
    <row r="7" spans="1:6" x14ac:dyDescent="0.6">
      <c r="A7" s="1"/>
      <c r="B7" s="29">
        <v>2025</v>
      </c>
      <c r="C7" s="29"/>
      <c r="D7" s="29">
        <f>'[1]DATA INPUT'!C16</f>
        <v>2024</v>
      </c>
    </row>
    <row r="8" spans="1:6" x14ac:dyDescent="0.6">
      <c r="A8" s="7" t="s">
        <v>42</v>
      </c>
    </row>
    <row r="9" spans="1:6" x14ac:dyDescent="0.6">
      <c r="A9" s="6" t="s">
        <v>41</v>
      </c>
      <c r="B9" s="45">
        <v>17.579999999999998</v>
      </c>
      <c r="C9" s="6"/>
      <c r="D9" s="44">
        <v>8.58</v>
      </c>
    </row>
    <row r="10" spans="1:6" x14ac:dyDescent="0.6">
      <c r="A10" s="6" t="s">
        <v>38</v>
      </c>
      <c r="B10" s="45">
        <f>SUM('Balance Statement Main Account'!B10,'[1]Balance Statement Savings'!B10)</f>
        <v>163.13</v>
      </c>
      <c r="C10" s="6"/>
      <c r="D10" s="44">
        <v>1129.98</v>
      </c>
    </row>
    <row r="11" spans="1:6" x14ac:dyDescent="0.6">
      <c r="A11" s="6"/>
      <c r="B11" s="6"/>
      <c r="C11" s="6"/>
      <c r="D11" s="6"/>
    </row>
    <row r="12" spans="1:6" ht="22.5" thickBot="1" x14ac:dyDescent="0.65">
      <c r="A12" s="6" t="s">
        <v>0</v>
      </c>
      <c r="B12" s="47">
        <f>SUM('Balance Statement Main Account'!B12,'[1]Balance Statement Savings'!B12)</f>
        <v>469.88999999999913</v>
      </c>
      <c r="C12" s="6"/>
      <c r="D12" s="47">
        <v>-957.85</v>
      </c>
    </row>
    <row r="13" spans="1:6" ht="23.25" thickTop="1" thickBot="1" x14ac:dyDescent="0.65">
      <c r="A13" s="6" t="s">
        <v>36</v>
      </c>
      <c r="B13" s="43">
        <f>SUM('[1]Balance Statement Savings'!B12,'Balance Statement Main Account'!B12)</f>
        <v>469.88999999999913</v>
      </c>
      <c r="C13" s="6"/>
      <c r="D13" s="43">
        <f>SUM(D9+D10+D12)</f>
        <v>180.70999999999992</v>
      </c>
    </row>
    <row r="14" spans="1:6" ht="22.5" thickTop="1" x14ac:dyDescent="0.6">
      <c r="A14" s="1"/>
      <c r="B14" s="6"/>
      <c r="C14" s="6"/>
      <c r="D14" s="6"/>
    </row>
    <row r="15" spans="1:6" x14ac:dyDescent="0.6">
      <c r="B15" s="6"/>
      <c r="C15" s="6"/>
      <c r="D15" s="6"/>
    </row>
    <row r="16" spans="1:6" x14ac:dyDescent="0.6">
      <c r="A16" s="38" t="s">
        <v>40</v>
      </c>
      <c r="B16" s="6"/>
      <c r="C16" s="6"/>
      <c r="D16" s="6"/>
    </row>
    <row r="17" spans="1:9" x14ac:dyDescent="0.6">
      <c r="A17" s="6" t="s">
        <v>39</v>
      </c>
      <c r="B17" s="45">
        <f>B9+'[1]MAIN INCOME'!O3-'[1]MAIN EXPENDITURE'!O4</f>
        <v>69.72</v>
      </c>
      <c r="C17" s="6"/>
      <c r="D17" s="44">
        <v>17.579999999999998</v>
      </c>
      <c r="I17" s="46"/>
    </row>
    <row r="18" spans="1:9" x14ac:dyDescent="0.6">
      <c r="A18" s="6" t="s">
        <v>38</v>
      </c>
      <c r="B18" s="45">
        <f>SUM('Balance Statement Main Account'!B18,'[1]Balance Statement Savings'!B18)</f>
        <v>580.87999999999897</v>
      </c>
      <c r="C18" s="6"/>
      <c r="D18" s="44">
        <v>163.13</v>
      </c>
    </row>
    <row r="19" spans="1:9" x14ac:dyDescent="0.6">
      <c r="A19" s="6" t="s">
        <v>37</v>
      </c>
      <c r="B19" s="44">
        <v>0</v>
      </c>
      <c r="C19" s="6"/>
      <c r="D19" s="44">
        <v>0</v>
      </c>
    </row>
    <row r="20" spans="1:9" ht="22.5" thickBot="1" x14ac:dyDescent="0.65">
      <c r="A20" s="6" t="s">
        <v>36</v>
      </c>
      <c r="B20" s="43">
        <f>SUM(B17+B18-B19)</f>
        <v>650.599999999999</v>
      </c>
      <c r="C20" s="6"/>
      <c r="D20" s="43">
        <f>SUM(D17+D18-D19)</f>
        <v>180.70999999999998</v>
      </c>
    </row>
    <row r="21" spans="1:9" ht="22.5" thickTop="1" x14ac:dyDescent="0.6">
      <c r="B21" s="9"/>
      <c r="C21" s="9"/>
      <c r="D21" s="9"/>
    </row>
    <row r="22" spans="1:9" x14ac:dyDescent="0.6">
      <c r="A22" s="42" t="s">
        <v>35</v>
      </c>
      <c r="B22" s="36"/>
      <c r="C22" s="36"/>
      <c r="D22" s="36"/>
    </row>
    <row r="23" spans="1:9" ht="50.45" customHeight="1" x14ac:dyDescent="0.6">
      <c r="A23" s="95" t="s">
        <v>34</v>
      </c>
      <c r="B23" s="95"/>
      <c r="C23" s="96"/>
      <c r="D23" s="41">
        <v>2000</v>
      </c>
      <c r="E23" s="38"/>
      <c r="F23" s="39"/>
      <c r="G23" s="38"/>
      <c r="H23" s="38"/>
    </row>
    <row r="24" spans="1:9" x14ac:dyDescent="0.6">
      <c r="B24" s="36"/>
      <c r="C24" s="36"/>
      <c r="D24" s="36"/>
    </row>
    <row r="25" spans="1:9" ht="26.25" x14ac:dyDescent="0.65">
      <c r="A25" s="36" t="s">
        <v>33</v>
      </c>
      <c r="B25" s="40" t="s">
        <v>32</v>
      </c>
      <c r="C25" s="38"/>
      <c r="D25" s="38"/>
      <c r="E25" s="38"/>
      <c r="F25" s="39"/>
      <c r="G25" s="38"/>
      <c r="H25" s="38"/>
    </row>
    <row r="26" spans="1:9" ht="16.899999999999999" customHeight="1" x14ac:dyDescent="0.65">
      <c r="A26" s="38"/>
      <c r="B26" s="40"/>
      <c r="C26" s="38"/>
      <c r="D26" s="38"/>
      <c r="E26" s="38"/>
      <c r="F26" s="39"/>
      <c r="G26" s="38"/>
      <c r="H26" s="38"/>
    </row>
    <row r="27" spans="1:9" x14ac:dyDescent="0.6">
      <c r="B27" s="37" t="str">
        <f>IF('[1]DATA INPUT'!C52&gt;0,'[1]DATA INPUT'!C52,"  ")</f>
        <v>Kirsty Duncan</v>
      </c>
      <c r="C27" s="36"/>
      <c r="D27" s="37" t="str">
        <f>IF('[1]DATA INPUT'!C54&gt;0,'[1]DATA INPUT'!C54,"  ")</f>
        <v>Unit Guider</v>
      </c>
    </row>
    <row r="28" spans="1:9" x14ac:dyDescent="0.6">
      <c r="B28" s="36"/>
      <c r="C28" s="36"/>
      <c r="D28" s="36"/>
    </row>
    <row r="29" spans="1:9" x14ac:dyDescent="0.6">
      <c r="A29" s="36" t="s">
        <v>31</v>
      </c>
      <c r="B29" s="37">
        <f>IF('[1]DATA INPUT'!C51&gt;0,'[1]DATA INPUT'!C51,"  ")</f>
        <v>46052</v>
      </c>
      <c r="C29" s="36"/>
      <c r="D29" s="36"/>
    </row>
    <row r="30" spans="1:9" x14ac:dyDescent="0.6">
      <c r="B30" s="36"/>
      <c r="C30" s="36"/>
      <c r="D30" s="36"/>
    </row>
    <row r="31" spans="1:9" x14ac:dyDescent="0.6">
      <c r="B31" s="36"/>
      <c r="C31" s="36"/>
      <c r="D31" s="36"/>
    </row>
  </sheetData>
  <sheetProtection algorithmName="SHA-512" hashValue="jO1LfRVjGzjLExnHdtq0eOHfWf7eRepAC8iLQNjqm77MlcfI1tOE6dO8/E/pmTX4U5i6AMcffR1TRRK38/Y/Vg==" saltValue="74WxPHsPIBITGW4zwf8Sog==" spinCount="100000" sheet="1" objects="1" scenarios="1"/>
  <mergeCells count="1">
    <mergeCell ref="A23:C23"/>
  </mergeCells>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C325D-94A7-497D-AF6B-3EC2B4D0B3BF}">
  <sheetPr>
    <tabColor theme="9" tint="0.39997558519241921"/>
    <pageSetUpPr fitToPage="1"/>
  </sheetPr>
  <dimension ref="A1:J34"/>
  <sheetViews>
    <sheetView topLeftCell="A24" workbookViewId="0">
      <selection activeCell="C32" sqref="C32"/>
    </sheetView>
  </sheetViews>
  <sheetFormatPr defaultColWidth="9.140625" defaultRowHeight="21.75" x14ac:dyDescent="0.6"/>
  <cols>
    <col min="1" max="1" width="5.140625" style="72" customWidth="1"/>
    <col min="2" max="2" width="18.28515625" style="72" customWidth="1"/>
    <col min="3" max="3" width="21.5703125" style="72" customWidth="1"/>
    <col min="4" max="6" width="9.140625" style="72"/>
    <col min="7" max="7" width="13.140625" style="72" customWidth="1"/>
    <col min="8" max="8" width="13.85546875" style="72" bestFit="1" customWidth="1"/>
    <col min="9" max="9" width="9.140625" style="72"/>
    <col min="10" max="10" width="16.42578125" style="72" customWidth="1"/>
    <col min="11" max="16384" width="9.140625" style="72"/>
  </cols>
  <sheetData>
    <row r="1" spans="1:10" s="66" customFormat="1" x14ac:dyDescent="0.6">
      <c r="A1" s="100" t="s">
        <v>62</v>
      </c>
      <c r="B1" s="101"/>
      <c r="C1" s="100"/>
      <c r="D1" s="100"/>
      <c r="E1" s="100"/>
      <c r="F1" s="100"/>
      <c r="G1" s="100"/>
      <c r="H1" s="65"/>
      <c r="I1" s="65"/>
      <c r="J1" s="65"/>
    </row>
    <row r="2" spans="1:10" s="66" customFormat="1" x14ac:dyDescent="0.6">
      <c r="A2" s="102" t="s">
        <v>63</v>
      </c>
      <c r="B2" s="103"/>
      <c r="C2" s="67" t="str">
        <f>IF('[1]DATA INPUT'!C11&gt;0,'[1]DATA INPUT'!C11,"  ")</f>
        <v>31.12.2025</v>
      </c>
      <c r="D2" s="68"/>
      <c r="E2" s="68"/>
      <c r="F2" s="68"/>
      <c r="G2" s="65"/>
      <c r="H2" s="65"/>
      <c r="I2" s="65"/>
      <c r="J2" s="65"/>
    </row>
    <row r="3" spans="1:10" s="66" customFormat="1" x14ac:dyDescent="0.6">
      <c r="A3" s="59" t="s">
        <v>64</v>
      </c>
      <c r="C3" s="67" t="str">
        <f>IF('[1]DATA INPUT'!C7&gt;0,'[1]DATA INPUT'!C7,"  ")</f>
        <v>20th Cumbernauld Guides</v>
      </c>
      <c r="D3" s="69"/>
      <c r="E3" s="70"/>
      <c r="F3" s="59"/>
      <c r="G3" s="61"/>
      <c r="H3" s="61"/>
      <c r="I3" s="61"/>
      <c r="J3" s="61"/>
    </row>
    <row r="4" spans="1:10" s="66" customFormat="1" x14ac:dyDescent="0.6">
      <c r="A4" s="59" t="s">
        <v>65</v>
      </c>
      <c r="B4" s="61"/>
      <c r="C4" s="67" t="str">
        <f>IF('[1]DATA INPUT'!C9&gt;0,'[1]DATA INPUT'!C9,"  ")</f>
        <v>SCO049730</v>
      </c>
      <c r="D4" s="69"/>
      <c r="E4" s="59"/>
      <c r="F4" s="70"/>
      <c r="G4" s="61"/>
      <c r="H4" s="61"/>
      <c r="I4" s="61"/>
      <c r="J4" s="61"/>
    </row>
    <row r="6" spans="1:10" x14ac:dyDescent="0.6">
      <c r="A6" s="71" t="s">
        <v>66</v>
      </c>
    </row>
    <row r="7" spans="1:10" ht="136.9" customHeight="1" x14ac:dyDescent="0.6">
      <c r="A7" s="104" t="s">
        <v>67</v>
      </c>
      <c r="B7" s="104"/>
      <c r="C7" s="104"/>
      <c r="D7" s="104"/>
      <c r="E7" s="104"/>
      <c r="F7" s="104"/>
      <c r="G7" s="104"/>
      <c r="H7" s="104"/>
      <c r="I7" s="104"/>
      <c r="J7" s="104"/>
    </row>
    <row r="9" spans="1:10" x14ac:dyDescent="0.6">
      <c r="A9" s="71" t="s">
        <v>68</v>
      </c>
    </row>
    <row r="10" spans="1:10" ht="141.75" customHeight="1" x14ac:dyDescent="0.6">
      <c r="A10" s="99" t="s">
        <v>69</v>
      </c>
      <c r="B10" s="99"/>
      <c r="C10" s="99"/>
      <c r="D10" s="99"/>
      <c r="E10" s="99"/>
      <c r="F10" s="99"/>
      <c r="G10" s="99"/>
      <c r="H10" s="99"/>
      <c r="I10" s="99"/>
      <c r="J10" s="99"/>
    </row>
    <row r="12" spans="1:10" x14ac:dyDescent="0.6">
      <c r="A12" s="71" t="s">
        <v>70</v>
      </c>
    </row>
    <row r="13" spans="1:10" x14ac:dyDescent="0.6">
      <c r="A13" s="72" t="s">
        <v>71</v>
      </c>
    </row>
    <row r="15" spans="1:10" x14ac:dyDescent="0.6">
      <c r="A15" s="73">
        <v>1</v>
      </c>
      <c r="B15" s="97" t="s">
        <v>72</v>
      </c>
      <c r="C15" s="98"/>
      <c r="D15" s="98"/>
      <c r="E15" s="98"/>
      <c r="F15" s="98"/>
      <c r="G15" s="98"/>
      <c r="H15" s="98"/>
      <c r="I15" s="98"/>
      <c r="J15" s="98"/>
    </row>
    <row r="16" spans="1:10" ht="65.45" customHeight="1" x14ac:dyDescent="0.6">
      <c r="A16" s="74" t="s">
        <v>73</v>
      </c>
      <c r="B16" s="97" t="s">
        <v>74</v>
      </c>
      <c r="C16" s="98"/>
      <c r="D16" s="98"/>
      <c r="E16" s="98"/>
      <c r="F16" s="98"/>
      <c r="G16" s="98"/>
      <c r="H16" s="98"/>
      <c r="I16" s="98"/>
      <c r="J16" s="98"/>
    </row>
    <row r="17" spans="1:10" ht="55.5" customHeight="1" x14ac:dyDescent="0.6">
      <c r="A17" s="74" t="s">
        <v>73</v>
      </c>
      <c r="B17" s="97" t="s">
        <v>75</v>
      </c>
      <c r="C17" s="98"/>
      <c r="D17" s="98"/>
      <c r="E17" s="98"/>
      <c r="F17" s="98"/>
      <c r="G17" s="98"/>
      <c r="H17" s="98"/>
      <c r="I17" s="98"/>
      <c r="J17" s="98"/>
    </row>
    <row r="18" spans="1:10" x14ac:dyDescent="0.6">
      <c r="A18" s="73"/>
      <c r="B18" s="75"/>
      <c r="C18" s="75"/>
      <c r="D18" s="75"/>
      <c r="E18" s="75"/>
      <c r="F18" s="75"/>
      <c r="G18" s="75"/>
      <c r="H18" s="75"/>
      <c r="I18" s="75"/>
      <c r="J18" s="75"/>
    </row>
    <row r="19" spans="1:10" x14ac:dyDescent="0.6">
      <c r="A19" s="76" t="s">
        <v>76</v>
      </c>
      <c r="B19" s="75"/>
      <c r="C19" s="75"/>
      <c r="D19" s="75"/>
      <c r="E19" s="75"/>
      <c r="F19" s="75"/>
      <c r="G19" s="75"/>
      <c r="H19" s="75"/>
      <c r="I19" s="75"/>
      <c r="J19" s="75"/>
    </row>
    <row r="20" spans="1:10" x14ac:dyDescent="0.6">
      <c r="A20" s="77"/>
    </row>
    <row r="21" spans="1:10" ht="48" customHeight="1" x14ac:dyDescent="0.6">
      <c r="A21" s="78">
        <v>2</v>
      </c>
      <c r="B21" s="99" t="s">
        <v>77</v>
      </c>
      <c r="C21" s="99"/>
      <c r="D21" s="99"/>
      <c r="E21" s="99"/>
      <c r="F21" s="99"/>
      <c r="G21" s="99"/>
      <c r="H21" s="99"/>
      <c r="I21" s="99"/>
      <c r="J21" s="99"/>
    </row>
    <row r="23" spans="1:10" ht="24.75" x14ac:dyDescent="0.6">
      <c r="B23" s="79" t="str">
        <f>IF(C29&gt;0,C29,"  ")</f>
        <v xml:space="preserve"> Mairi Russell</v>
      </c>
    </row>
    <row r="25" spans="1:10" x14ac:dyDescent="0.6">
      <c r="A25" s="80" t="s">
        <v>49</v>
      </c>
      <c r="G25" s="81"/>
    </row>
    <row r="26" spans="1:10" x14ac:dyDescent="0.6">
      <c r="A26" s="80" t="s">
        <v>48</v>
      </c>
      <c r="G26" s="72" t="s">
        <v>47</v>
      </c>
      <c r="H26" s="81">
        <v>46144</v>
      </c>
    </row>
    <row r="27" spans="1:10" x14ac:dyDescent="0.6">
      <c r="A27" s="80"/>
    </row>
    <row r="28" spans="1:10" x14ac:dyDescent="0.6">
      <c r="A28" s="80"/>
    </row>
    <row r="29" spans="1:10" x14ac:dyDescent="0.6">
      <c r="A29" s="80" t="s">
        <v>78</v>
      </c>
      <c r="C29" s="82" t="str">
        <f>IF('[1]DATA INPUT'!C34&gt;0,'[1]DATA INPUT'!C34,"  ")</f>
        <v xml:space="preserve"> Mairi Russell</v>
      </c>
    </row>
    <row r="31" spans="1:10" x14ac:dyDescent="0.6">
      <c r="A31" s="72" t="s">
        <v>79</v>
      </c>
      <c r="C31" s="82" t="str">
        <f>IF('[1]DATA INPUT'!C36&gt;0,'[1]DATA INPUT'!C36,"  ")</f>
        <v>14/5 Loganlea Terrace</v>
      </c>
    </row>
    <row r="32" spans="1:10" x14ac:dyDescent="0.6">
      <c r="C32" s="82" t="str">
        <f>IF('[1]DATA INPUT'!C37&gt;0,'[1]DATA INPUT'!C37,"  ")</f>
        <v>Edinburgh</v>
      </c>
    </row>
    <row r="33" spans="3:3" x14ac:dyDescent="0.6">
      <c r="C33" s="82" t="str">
        <f>IF('[1]DATA INPUT'!C38&gt;0,'[1]DATA INPUT'!C38,"  ")</f>
        <v>EH7 6NT</v>
      </c>
    </row>
    <row r="34" spans="3:3" x14ac:dyDescent="0.6">
      <c r="C34" s="82" t="str">
        <f>IF('[1]DATA INPUT'!C39&gt;0,'[1]DATA INPUT'!C39,"  ")</f>
        <v xml:space="preserve">  </v>
      </c>
    </row>
  </sheetData>
  <mergeCells count="8">
    <mergeCell ref="B17:J17"/>
    <mergeCell ref="B21:J21"/>
    <mergeCell ref="A1:G1"/>
    <mergeCell ref="A2:B2"/>
    <mergeCell ref="A7:J7"/>
    <mergeCell ref="A10:J10"/>
    <mergeCell ref="B15:J15"/>
    <mergeCell ref="B16:J16"/>
  </mergeCells>
  <pageMargins left="0.70866141732283472" right="0.70866141732283472" top="0.74803149606299213" bottom="0.74803149606299213" header="0.31496062992125984" footer="0.31496062992125984"/>
  <pageSetup scale="61"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F7D28-EDAC-40FE-A4CB-EFE5AAAD7A47}">
  <sheetPr>
    <tabColor theme="9" tint="0.39997558519241921"/>
    <pageSetUpPr fitToPage="1"/>
  </sheetPr>
  <dimension ref="A1:H41"/>
  <sheetViews>
    <sheetView topLeftCell="A28" workbookViewId="0">
      <selection activeCell="A30" sqref="A30:H30"/>
    </sheetView>
  </sheetViews>
  <sheetFormatPr defaultColWidth="9.140625" defaultRowHeight="21.75" x14ac:dyDescent="0.6"/>
  <cols>
    <col min="1" max="1" width="23.42578125" style="54" customWidth="1"/>
    <col min="2" max="2" width="41.7109375" style="53" customWidth="1"/>
    <col min="3" max="3" width="22.5703125" style="53" customWidth="1"/>
    <col min="4" max="4" width="9.140625" style="53"/>
    <col min="5" max="5" width="14.85546875" style="53" customWidth="1"/>
    <col min="6" max="7" width="9.140625" style="53"/>
    <col min="8" max="8" width="18.28515625" style="53" customWidth="1"/>
    <col min="9" max="16384" width="9.140625" style="53"/>
  </cols>
  <sheetData>
    <row r="1" spans="1:8" s="61" customFormat="1" x14ac:dyDescent="0.6">
      <c r="A1" s="106" t="s">
        <v>61</v>
      </c>
      <c r="B1" s="107"/>
      <c r="C1" s="108"/>
      <c r="D1" s="108"/>
      <c r="E1" s="108"/>
      <c r="F1" s="108"/>
      <c r="G1" s="108"/>
      <c r="H1" s="108"/>
    </row>
    <row r="2" spans="1:8" s="61" customFormat="1" x14ac:dyDescent="0.6">
      <c r="B2" s="64"/>
      <c r="C2" s="63"/>
      <c r="D2" s="62"/>
      <c r="E2" s="62"/>
      <c r="F2" s="62"/>
      <c r="G2" s="62"/>
      <c r="H2" s="62"/>
    </row>
    <row r="3" spans="1:8" x14ac:dyDescent="0.6">
      <c r="A3" s="59" t="s">
        <v>60</v>
      </c>
      <c r="B3" s="55" t="str">
        <f>IF('[1]DATA INPUT'!C11&gt;0,'[1]DATA INPUT'!C11,"  ")</f>
        <v>31.12.2025</v>
      </c>
    </row>
    <row r="5" spans="1:8" x14ac:dyDescent="0.6">
      <c r="A5" s="59" t="s">
        <v>59</v>
      </c>
      <c r="B5" s="55" t="str">
        <f>IF('[1]DATA INPUT'!C7&gt;0,'[1]DATA INPUT'!C7,"  ")</f>
        <v>20th Cumbernauld Guides</v>
      </c>
    </row>
    <row r="6" spans="1:8" x14ac:dyDescent="0.6">
      <c r="A6" s="59"/>
      <c r="B6" s="54"/>
    </row>
    <row r="7" spans="1:8" x14ac:dyDescent="0.6">
      <c r="A7" s="59" t="s">
        <v>27</v>
      </c>
      <c r="B7" s="54" t="str">
        <f>IF('[1]DATA INPUT'!C9&gt;0,'[1]DATA INPUT'!C9,"  ")</f>
        <v>SCO049730</v>
      </c>
    </row>
    <row r="8" spans="1:8" x14ac:dyDescent="0.6">
      <c r="A8" s="59"/>
      <c r="B8" s="54"/>
    </row>
    <row r="9" spans="1:8" x14ac:dyDescent="0.6">
      <c r="A9" s="59" t="s">
        <v>58</v>
      </c>
      <c r="B9" s="60" t="str">
        <f>IF('[1]DATA INPUT'!C18&gt;0,'[1]DATA INPUT'!C18,"  ")</f>
        <v xml:space="preserve">  </v>
      </c>
    </row>
    <row r="10" spans="1:8" x14ac:dyDescent="0.6">
      <c r="A10" s="59" t="s">
        <v>57</v>
      </c>
      <c r="B10" s="60" t="str">
        <f>IF('[1]DATA INPUT'!C20&gt;0,'[1]DATA INPUT'!C20,"  ")</f>
        <v>Cumbernauld</v>
      </c>
    </row>
    <row r="11" spans="1:8" x14ac:dyDescent="0.6">
      <c r="A11" s="59"/>
    </row>
    <row r="12" spans="1:8" x14ac:dyDescent="0.6">
      <c r="A12" s="59" t="s">
        <v>56</v>
      </c>
      <c r="B12" s="53" t="str">
        <f>IF('[1]DATA INPUT'!B23=0," ",'[1]DATA INPUT'!B23)</f>
        <v>Unit Guider</v>
      </c>
      <c r="C12" s="53" t="str">
        <f>IF('[1]DATA INPUT'!C23=0," ",'[1]DATA INPUT'!C23)</f>
        <v>Kirsty Duncan</v>
      </c>
      <c r="E12" s="54"/>
      <c r="F12" s="54"/>
      <c r="G12" s="54"/>
      <c r="H12" s="54"/>
    </row>
    <row r="13" spans="1:8" x14ac:dyDescent="0.6">
      <c r="A13" s="59"/>
      <c r="B13" s="53" t="str">
        <f>IF('[1]DATA INPUT'!B24=0," ",'[1]DATA INPUT'!B24)</f>
        <v>Assistant Guider</v>
      </c>
      <c r="C13" s="53" t="str">
        <f>IF('[1]DATA INPUT'!C24=0," ",'[1]DATA INPUT'!C24)</f>
        <v>Debbie Weston</v>
      </c>
      <c r="D13" s="54"/>
      <c r="E13" s="54"/>
      <c r="F13" s="54"/>
      <c r="G13" s="54"/>
      <c r="H13" s="54"/>
    </row>
    <row r="14" spans="1:8" x14ac:dyDescent="0.6">
      <c r="A14" s="59"/>
      <c r="B14" s="53" t="str">
        <f>IF('[1]DATA INPUT'!B25=0," ",'[1]DATA INPUT'!B25)</f>
        <v>Leader In Training</v>
      </c>
      <c r="C14" s="53" t="str">
        <f>IF('[1]DATA INPUT'!C25=0," ",'[1]DATA INPUT'!C25)</f>
        <v>Diane Stephenson</v>
      </c>
      <c r="E14" s="54"/>
      <c r="F14" s="54"/>
      <c r="G14" s="54"/>
      <c r="H14" s="54"/>
    </row>
    <row r="15" spans="1:8" x14ac:dyDescent="0.6">
      <c r="A15" s="59"/>
      <c r="B15" s="53" t="str">
        <f>IF('[1]DATA INPUT'!B26=0," ",'[1]DATA INPUT'!B26)</f>
        <v>Unit Helper</v>
      </c>
      <c r="C15" s="53" t="str">
        <f>IF('[1]DATA INPUT'!C26=0," ",'[1]DATA INPUT'!C26)</f>
        <v>Christina Work</v>
      </c>
      <c r="E15" s="54"/>
      <c r="F15" s="54"/>
      <c r="G15" s="54"/>
      <c r="H15" s="54"/>
    </row>
    <row r="16" spans="1:8" x14ac:dyDescent="0.6">
      <c r="A16" s="59"/>
      <c r="B16" s="53" t="str">
        <f>IF('[1]DATA INPUT'!B27=0," ",'[1]DATA INPUT'!B27)</f>
        <v xml:space="preserve"> </v>
      </c>
      <c r="C16" s="53" t="str">
        <f>IF('[1]DATA INPUT'!C27=0," ",'[1]DATA INPUT'!C27)</f>
        <v xml:space="preserve"> </v>
      </c>
      <c r="E16" s="54"/>
      <c r="F16" s="54"/>
      <c r="G16" s="54"/>
      <c r="H16" s="54"/>
    </row>
    <row r="17" spans="1:8" x14ac:dyDescent="0.6">
      <c r="A17" s="59"/>
    </row>
    <row r="18" spans="1:8" x14ac:dyDescent="0.6">
      <c r="A18" s="59" t="s">
        <v>55</v>
      </c>
      <c r="B18" s="54" t="str">
        <f>IF('[1]DATA INPUT'!C29&gt;0,'[1]DATA INPUT'!C29,"  ")</f>
        <v>55 Burns Road</v>
      </c>
      <c r="C18" s="54"/>
      <c r="D18" s="54"/>
      <c r="E18" s="54"/>
      <c r="F18" s="54"/>
      <c r="G18" s="54"/>
      <c r="H18" s="54"/>
    </row>
    <row r="19" spans="1:8" x14ac:dyDescent="0.6">
      <c r="A19" s="59"/>
      <c r="B19" s="54" t="str">
        <f>IF('[1]DATA INPUT'!C30&gt;0,'[1]DATA INPUT'!C30,"  ")</f>
        <v>Kildrum</v>
      </c>
      <c r="C19" s="54"/>
      <c r="D19" s="54"/>
      <c r="E19" s="54"/>
      <c r="F19" s="54"/>
      <c r="G19" s="54"/>
      <c r="H19" s="54"/>
    </row>
    <row r="20" spans="1:8" x14ac:dyDescent="0.6">
      <c r="A20" s="59"/>
      <c r="B20" s="54" t="str">
        <f>IF('[1]DATA INPUT'!C31&gt;0,'[1]DATA INPUT'!C31,"  ")</f>
        <v>Cumbernauld</v>
      </c>
      <c r="C20" s="54"/>
      <c r="D20" s="54"/>
      <c r="E20" s="54"/>
      <c r="F20" s="54"/>
      <c r="G20" s="54"/>
      <c r="H20" s="54"/>
    </row>
    <row r="21" spans="1:8" x14ac:dyDescent="0.6">
      <c r="A21" s="59"/>
      <c r="B21" s="54" t="str">
        <f>IF('[1]DATA INPUT'!C32&gt;0,'[1]DATA INPUT'!C32,"  ")</f>
        <v>G67 2BF</v>
      </c>
      <c r="C21" s="54"/>
      <c r="D21" s="54"/>
      <c r="E21" s="54"/>
      <c r="F21" s="54"/>
      <c r="G21" s="54"/>
      <c r="H21" s="54"/>
    </row>
    <row r="22" spans="1:8" x14ac:dyDescent="0.6">
      <c r="A22" s="59"/>
      <c r="B22" s="54"/>
      <c r="C22" s="54"/>
      <c r="D22" s="54"/>
      <c r="E22" s="54"/>
      <c r="F22" s="54"/>
      <c r="G22" s="54"/>
      <c r="H22" s="54"/>
    </row>
    <row r="23" spans="1:8" x14ac:dyDescent="0.6">
      <c r="B23" s="54"/>
      <c r="C23" s="54"/>
      <c r="D23" s="54"/>
      <c r="E23" s="54"/>
      <c r="F23" s="54"/>
      <c r="G23" s="54"/>
      <c r="H23" s="54"/>
    </row>
    <row r="24" spans="1:8" ht="57" customHeight="1" x14ac:dyDescent="0.6">
      <c r="A24" s="109" t="s">
        <v>54</v>
      </c>
      <c r="B24" s="110"/>
      <c r="C24" s="110"/>
      <c r="D24" s="110"/>
      <c r="E24" s="110"/>
      <c r="F24" s="110"/>
      <c r="G24" s="110"/>
      <c r="H24" s="110"/>
    </row>
    <row r="26" spans="1:8" ht="50.25" customHeight="1" x14ac:dyDescent="0.6">
      <c r="A26" s="109" t="s">
        <v>53</v>
      </c>
      <c r="B26" s="110"/>
      <c r="C26" s="110"/>
      <c r="D26" s="110"/>
      <c r="E26" s="110"/>
      <c r="F26" s="110"/>
      <c r="G26" s="110"/>
      <c r="H26" s="110"/>
    </row>
    <row r="28" spans="1:8" ht="60.75" customHeight="1" x14ac:dyDescent="0.6">
      <c r="A28" s="109" t="str">
        <f>"The charity's aim is to deliver a programme of informal education in accordance with the ethos and principles of Girlguiding.  During the above period the charity provided this programme to "&amp;'[1]DATA INPUT'!C41 &amp;" girls."</f>
        <v>The charity's aim is to deliver a programme of informal education in accordance with the ethos and principles of Girlguiding.  During the above period the charity provided this programme to 13 girls.</v>
      </c>
      <c r="B28" s="110"/>
      <c r="C28" s="110"/>
      <c r="D28" s="110"/>
      <c r="E28" s="110"/>
      <c r="F28" s="110"/>
      <c r="G28" s="110"/>
      <c r="H28" s="110"/>
    </row>
    <row r="29" spans="1:8" ht="47.25" customHeight="1" x14ac:dyDescent="0.6">
      <c r="A29" s="109" t="s">
        <v>52</v>
      </c>
      <c r="B29" s="110"/>
      <c r="C29" s="110"/>
      <c r="D29" s="110"/>
      <c r="E29" s="110"/>
      <c r="F29" s="110"/>
      <c r="G29" s="110"/>
      <c r="H29" s="110"/>
    </row>
    <row r="30" spans="1:8" ht="66.75" customHeight="1" x14ac:dyDescent="0.6">
      <c r="A30" s="105" t="str">
        <f>IF('[1]DATA INPUT'!C43="yes",'[1]DATA INPUT'!A46,"  ")</f>
        <v>We received 4 years of back dated gift aid and also a large grant of £1750 from the local council for new camping equipment. We also jumped in numbers going from 4 to 17 back down to 13 during the course of the year - influx of 10 year olds from the local Brownie Pack.</v>
      </c>
      <c r="B30" s="105"/>
      <c r="C30" s="105"/>
      <c r="D30" s="105"/>
      <c r="E30" s="105"/>
      <c r="F30" s="105"/>
      <c r="G30" s="105"/>
      <c r="H30" s="105"/>
    </row>
    <row r="31" spans="1:8" ht="28.15" customHeight="1" x14ac:dyDescent="0.6">
      <c r="A31" s="58"/>
      <c r="B31" s="57"/>
      <c r="C31" s="57"/>
      <c r="D31" s="57"/>
      <c r="E31" s="57"/>
      <c r="F31" s="57"/>
      <c r="G31" s="57"/>
      <c r="H31" s="57"/>
    </row>
    <row r="32" spans="1:8" x14ac:dyDescent="0.6">
      <c r="A32" s="54" t="s">
        <v>51</v>
      </c>
    </row>
    <row r="34" spans="1:5" x14ac:dyDescent="0.6">
      <c r="A34" s="54" t="s">
        <v>50</v>
      </c>
    </row>
    <row r="36" spans="1:5" ht="24.75" x14ac:dyDescent="0.6">
      <c r="A36" s="56" t="s">
        <v>32</v>
      </c>
    </row>
    <row r="37" spans="1:5" x14ac:dyDescent="0.6">
      <c r="A37" s="54" t="s">
        <v>49</v>
      </c>
      <c r="E37" s="55">
        <f>IF('[1]DATA INPUT'!C51&gt;0,'[1]DATA INPUT'!C51,"  ")</f>
        <v>46052</v>
      </c>
    </row>
    <row r="38" spans="1:5" x14ac:dyDescent="0.6">
      <c r="A38" s="54" t="s">
        <v>48</v>
      </c>
      <c r="E38" s="53" t="s">
        <v>47</v>
      </c>
    </row>
    <row r="41" spans="1:5" x14ac:dyDescent="0.6">
      <c r="A41" s="54" t="s">
        <v>46</v>
      </c>
      <c r="B41" s="55" t="str">
        <f>IF('[1]DATA INPUT'!C52&gt;0,'[1]DATA INPUT'!C52,"  ")</f>
        <v>Kirsty Duncan</v>
      </c>
    </row>
  </sheetData>
  <mergeCells count="6">
    <mergeCell ref="A30:H30"/>
    <mergeCell ref="A1:H1"/>
    <mergeCell ref="A24:H24"/>
    <mergeCell ref="A26:H26"/>
    <mergeCell ref="A28:H28"/>
    <mergeCell ref="A29:H29"/>
  </mergeCells>
  <pageMargins left="0.70866141732283472" right="0.70866141732283472" top="0.74803149606299213" bottom="0.74803149606299213" header="0.31496062992125984" footer="0.31496062992125984"/>
  <pageSetup scale="61"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28A0DE4D-A2AB-423A-8712-BDD0EE9F15B5}"/>
</file>

<file path=customXml/itemProps2.xml><?xml version="1.0" encoding="utf-8"?>
<ds:datastoreItem xmlns:ds="http://schemas.openxmlformats.org/officeDocument/2006/customXml" ds:itemID="{78774A4F-20F0-4ACF-BFDA-997E863FCE4D}">
  <ds:schemaRefs>
    <ds:schemaRef ds:uri="http://schemas.microsoft.com/sharepoint/v3/contenttype/forms"/>
  </ds:schemaRefs>
</ds:datastoreItem>
</file>

<file path=customXml/itemProps3.xml><?xml version="1.0" encoding="utf-8"?>
<ds:datastoreItem xmlns:ds="http://schemas.openxmlformats.org/officeDocument/2006/customXml" ds:itemID="{DEE91159-86C7-4105-AC02-360E9B89ECCB}">
  <ds:schemaRefs>
    <ds:schemaRef ds:uri="http://purl.org/dc/elements/1.1/"/>
    <ds:schemaRef ds:uri="http://schemas.microsoft.com/office/2006/metadata/properties"/>
    <ds:schemaRef ds:uri="http://www.w3.org/XML/1998/namespace"/>
    <ds:schemaRef ds:uri="c210fd6b-742a-4497-b33f-556b743b3aef"/>
    <ds:schemaRef ds:uri="http://schemas.microsoft.com/office/2006/documentManagement/types"/>
    <ds:schemaRef ds:uri="http://schemas.openxmlformats.org/package/2006/metadata/core-properties"/>
    <ds:schemaRef ds:uri="http://purl.org/dc/term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Receipts and payments main ac</vt:lpstr>
      <vt:lpstr>Balance Statement Main Account</vt:lpstr>
      <vt:lpstr>Receipts and payments saving ac</vt:lpstr>
      <vt:lpstr>Balance Statement Savings</vt:lpstr>
      <vt:lpstr>Balance Statement Consolodated</vt:lpstr>
      <vt:lpstr>Independent examiner's report</vt:lpstr>
      <vt:lpstr>Trustees annual report</vt:lpstr>
      <vt:lpstr>'Balance Statement Consolodated'!Print_Area</vt:lpstr>
      <vt:lpstr>'Balance Statement Main Account'!Print_Area</vt:lpstr>
      <vt:lpstr>'Balance Statement Savings'!Print_Area</vt:lpstr>
      <vt:lpstr>'Receipts and payments main ac'!Print_Area</vt:lpstr>
      <vt:lpstr>'Receipts and payments saving ac'!Print_Area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Kirsty Duncan</dc:creator>
  <cp:lastModifiedBy>Kirsty Duncan</cp:lastModifiedBy>
  <dcterms:created xsi:type="dcterms:W3CDTF">2026-04-30T16:31:30Z</dcterms:created>
  <dcterms:modified xsi:type="dcterms:W3CDTF">2026-05-14T13:16:06Z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